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02" i="1"/>
  <c r="F102"/>
  <c r="E96"/>
  <c r="E95"/>
  <c r="E94"/>
  <c r="E89"/>
  <c r="E88"/>
  <c r="E87"/>
  <c r="E79"/>
  <c r="E78"/>
  <c r="E77"/>
  <c r="H74"/>
  <c r="G74"/>
  <c r="F74"/>
  <c r="E57"/>
  <c r="E56"/>
  <c r="E55"/>
  <c r="E67"/>
  <c r="E80" s="1"/>
  <c r="E90" s="1"/>
  <c r="E97" s="1"/>
  <c r="E66"/>
  <c r="E65"/>
  <c r="E64"/>
  <c r="J73"/>
  <c r="E68" s="1"/>
  <c r="J62"/>
  <c r="E60" s="1"/>
  <c r="E51"/>
  <c r="E50"/>
  <c r="E53" s="1"/>
  <c r="E49"/>
  <c r="H46"/>
  <c r="G46"/>
  <c r="F46"/>
  <c r="E43"/>
  <c r="E42"/>
  <c r="E45" s="1"/>
  <c r="E41"/>
  <c r="E36"/>
  <c r="E37"/>
  <c r="E35"/>
  <c r="E39" s="1"/>
  <c r="E30"/>
  <c r="E29"/>
  <c r="E33" s="1"/>
  <c r="E28"/>
  <c r="H26"/>
  <c r="G26"/>
  <c r="F26"/>
  <c r="E21"/>
  <c r="E20"/>
  <c r="E19"/>
  <c r="E15"/>
  <c r="E14"/>
  <c r="E13"/>
  <c r="E8"/>
  <c r="E7"/>
  <c r="E6"/>
  <c r="E59" l="1"/>
  <c r="E85"/>
  <c r="E101"/>
  <c r="E92"/>
  <c r="F47"/>
  <c r="H47"/>
  <c r="G47"/>
  <c r="E62"/>
  <c r="G75"/>
  <c r="G103" s="1"/>
  <c r="E46"/>
  <c r="F75"/>
  <c r="F103" s="1"/>
  <c r="H75"/>
  <c r="E70"/>
  <c r="E73" s="1"/>
  <c r="E74" s="1"/>
  <c r="E69"/>
  <c r="E11"/>
  <c r="E17"/>
  <c r="E25"/>
  <c r="E102" l="1"/>
  <c r="E26"/>
  <c r="E47" s="1"/>
  <c r="E75" l="1"/>
  <c r="E103" s="1"/>
  <c r="F104" s="1"/>
  <c r="F105" s="1"/>
</calcChain>
</file>

<file path=xl/sharedStrings.xml><?xml version="1.0" encoding="utf-8"?>
<sst xmlns="http://schemas.openxmlformats.org/spreadsheetml/2006/main" count="119" uniqueCount="58">
  <si>
    <t>СТАТЬЯ "СОДЕРЖАНИЕ И РЕМОНТ ОБЩЕГО ИМУЩЕСТВА"</t>
  </si>
  <si>
    <t>№п/п</t>
  </si>
  <si>
    <t>Наименование работ, затрат, объктов</t>
  </si>
  <si>
    <t>Ед.изм.</t>
  </si>
  <si>
    <t>К-во</t>
  </si>
  <si>
    <t>Расход</t>
  </si>
  <si>
    <t>Начислено</t>
  </si>
  <si>
    <t>Оплачено</t>
  </si>
  <si>
    <t>Услуги АСС</t>
  </si>
  <si>
    <t>Услуги по управлению домом</t>
  </si>
  <si>
    <t xml:space="preserve">Услуги ИРЦ </t>
  </si>
  <si>
    <t>сбор и вывоз ТБО</t>
  </si>
  <si>
    <t>Итого:</t>
  </si>
  <si>
    <t>БЕРЕГОВАЯ,28</t>
  </si>
  <si>
    <t>итого за 1 квартал:</t>
  </si>
  <si>
    <t>итого за 2 квартал:</t>
  </si>
  <si>
    <t>итого за 6 месяцев:</t>
  </si>
  <si>
    <t>итого за 3 квартал:</t>
  </si>
  <si>
    <t>итого за 4 квартал:</t>
  </si>
  <si>
    <t>перерасход за 2012 год:</t>
  </si>
  <si>
    <t>ЯНВАРЬ 2013г</t>
  </si>
  <si>
    <t>ФЕВРАЛЬ  2013г</t>
  </si>
  <si>
    <t>МАРТ  2013</t>
  </si>
  <si>
    <t>АПРЕЛЬ  2013</t>
  </si>
  <si>
    <t>МАЙ 2013</t>
  </si>
  <si>
    <t>ИЮНЬ 2013</t>
  </si>
  <si>
    <t>ИЮЛЬ 2013</t>
  </si>
  <si>
    <t>АВГУСТ 2013</t>
  </si>
  <si>
    <t>СЕНТЯБРЬ 2013</t>
  </si>
  <si>
    <t>ОКТЯБРЬ 2013</t>
  </si>
  <si>
    <t>НОЯБРЬ 2013</t>
  </si>
  <si>
    <t>ДЕКАБРЬ 2013</t>
  </si>
  <si>
    <t>итого за 2013 год:</t>
  </si>
  <si>
    <t>перерасход за 2013год:</t>
  </si>
  <si>
    <t>перерасход с учетом 2012 года:</t>
  </si>
  <si>
    <t>чистка кровли от снега и наледи</t>
  </si>
  <si>
    <t>ч/час</t>
  </si>
  <si>
    <t>чистка снега и наледи трактором</t>
  </si>
  <si>
    <t>вывоз мусора с контейнеров</t>
  </si>
  <si>
    <t>замена навесного замка</t>
  </si>
  <si>
    <t>шт</t>
  </si>
  <si>
    <t>замена трансформатора</t>
  </si>
  <si>
    <t>вывоз мусора машиной</t>
  </si>
  <si>
    <t>приемка коммерческого узла учета тепла</t>
  </si>
  <si>
    <t>100м</t>
  </si>
  <si>
    <t>замена трубопроводов отопления из стальных труб на трубопроводы из многослойных металлополимерных труб при стояк.сист.отопления</t>
  </si>
  <si>
    <t>слив и наполнение водой системы отопления с осмотром системы</t>
  </si>
  <si>
    <t>1000м3</t>
  </si>
  <si>
    <t>ремонт штукатурки откосов внутри здания</t>
  </si>
  <si>
    <t>100м2</t>
  </si>
  <si>
    <t>опломбировка ИПУ ХВС и ГВС (кв.5)</t>
  </si>
  <si>
    <t>перезапуск дома</t>
  </si>
  <si>
    <t>обслуживание узла учета тепла</t>
  </si>
  <si>
    <t>итого за 9 месяцев:</t>
  </si>
  <si>
    <t>перепрограммировка ОДПУ эл.энергии</t>
  </si>
  <si>
    <t>ОАО "Свердловэнергосбыт"</t>
  </si>
  <si>
    <t>ремонт сгона на отопление</t>
  </si>
  <si>
    <t>установка узла учета тепловой энергшии 2012 год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</si>
</sst>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/>
    <xf numFmtId="1" fontId="2" fillId="0" borderId="1" xfId="0" applyNumberFormat="1" applyFont="1" applyBorder="1" applyAlignment="1">
      <alignment horizontal="right"/>
    </xf>
    <xf numFmtId="1" fontId="2" fillId="0" borderId="1" xfId="0" applyNumberFormat="1" applyFont="1" applyBorder="1"/>
    <xf numFmtId="1" fontId="1" fillId="0" borderId="1" xfId="0" applyNumberFormat="1" applyFont="1" applyBorder="1"/>
    <xf numFmtId="0" fontId="2" fillId="0" borderId="1" xfId="0" applyFont="1" applyBorder="1"/>
    <xf numFmtId="1" fontId="3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4" fillId="0" borderId="0" xfId="0" applyFont="1"/>
    <xf numFmtId="1" fontId="4" fillId="0" borderId="0" xfId="0" applyNumberFormat="1" applyFont="1"/>
    <xf numFmtId="0" fontId="5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6" fillId="0" borderId="1" xfId="0" applyFont="1" applyBorder="1"/>
    <xf numFmtId="1" fontId="6" fillId="0" borderId="1" xfId="0" applyNumberFormat="1" applyFont="1" applyBorder="1"/>
    <xf numFmtId="0" fontId="4" fillId="0" borderId="1" xfId="0" applyFont="1" applyBorder="1"/>
    <xf numFmtId="0" fontId="6" fillId="0" borderId="0" xfId="0" applyFont="1"/>
    <xf numFmtId="49" fontId="1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/>
    <xf numFmtId="49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1" fontId="5" fillId="0" borderId="0" xfId="0" applyNumberFormat="1" applyFont="1"/>
    <xf numFmtId="0" fontId="5" fillId="0" borderId="1" xfId="0" applyFont="1" applyBorder="1"/>
    <xf numFmtId="0" fontId="2" fillId="0" borderId="1" xfId="0" applyFont="1" applyBorder="1" applyAlignment="1">
      <alignment horizontal="left" wrapText="1"/>
    </xf>
    <xf numFmtId="0" fontId="5" fillId="0" borderId="0" xfId="0" applyFont="1"/>
    <xf numFmtId="0" fontId="7" fillId="0" borderId="1" xfId="0" applyFont="1" applyBorder="1"/>
    <xf numFmtId="1" fontId="5" fillId="2" borderId="1" xfId="0" applyNumberFormat="1" applyFont="1" applyFill="1" applyBorder="1"/>
    <xf numFmtId="0" fontId="8" fillId="0" borderId="1" xfId="0" applyFont="1" applyBorder="1" applyAlignment="1">
      <alignment horizontal="left"/>
    </xf>
    <xf numFmtId="0" fontId="8" fillId="0" borderId="1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 applyAlignment="1"/>
    <xf numFmtId="1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6"/>
  <sheetViews>
    <sheetView tabSelected="1" workbookViewId="0">
      <selection activeCell="B10" sqref="B10"/>
    </sheetView>
  </sheetViews>
  <sheetFormatPr defaultRowHeight="15"/>
  <cols>
    <col min="1" max="1" width="6" style="11" customWidth="1"/>
    <col min="2" max="2" width="43.85546875" style="11" customWidth="1"/>
    <col min="3" max="4" width="9.140625" style="11"/>
    <col min="5" max="5" width="9.140625" style="12"/>
    <col min="6" max="6" width="11.7109375" style="27" customWidth="1"/>
    <col min="7" max="7" width="14.85546875" style="27" customWidth="1"/>
    <col min="8" max="9" width="9.140625" style="18"/>
  </cols>
  <sheetData>
    <row r="1" spans="1:9" ht="12.75" customHeight="1">
      <c r="B1" s="1" t="s">
        <v>13</v>
      </c>
      <c r="C1" s="35" t="s">
        <v>0</v>
      </c>
      <c r="D1" s="36"/>
      <c r="E1" s="36"/>
      <c r="F1" s="36"/>
      <c r="G1" s="36"/>
      <c r="H1" s="12"/>
      <c r="I1" s="12"/>
    </row>
    <row r="2" spans="1:9" ht="12.75" customHeight="1">
      <c r="A2" s="38" t="s">
        <v>1</v>
      </c>
      <c r="B2" s="38" t="s">
        <v>2</v>
      </c>
      <c r="C2" s="38" t="s">
        <v>3</v>
      </c>
      <c r="D2" s="38" t="s">
        <v>4</v>
      </c>
      <c r="E2" s="37" t="s">
        <v>5</v>
      </c>
      <c r="F2" s="37" t="s">
        <v>6</v>
      </c>
      <c r="G2" s="37" t="s">
        <v>7</v>
      </c>
      <c r="H2" s="37"/>
      <c r="I2" s="37"/>
    </row>
    <row r="3" spans="1:9" ht="12.75" customHeight="1">
      <c r="A3" s="38"/>
      <c r="B3" s="38"/>
      <c r="C3" s="38"/>
      <c r="D3" s="38"/>
      <c r="E3" s="37"/>
      <c r="F3" s="37"/>
      <c r="G3" s="37"/>
      <c r="H3" s="37"/>
      <c r="I3" s="37"/>
    </row>
    <row r="4" spans="1:9" ht="12.75" customHeight="1">
      <c r="A4" s="23"/>
      <c r="B4" s="13" t="s">
        <v>19</v>
      </c>
      <c r="C4" s="23"/>
      <c r="D4" s="23"/>
      <c r="E4" s="22"/>
      <c r="F4" s="21">
        <v>8240</v>
      </c>
      <c r="G4" s="21"/>
      <c r="H4" s="20"/>
      <c r="I4" s="20"/>
    </row>
    <row r="5" spans="1:9" ht="12.75" customHeight="1">
      <c r="A5" s="23"/>
      <c r="B5" s="13" t="s">
        <v>20</v>
      </c>
      <c r="C5" s="23"/>
      <c r="D5" s="23"/>
      <c r="E5" s="22"/>
      <c r="F5" s="21"/>
      <c r="G5" s="21"/>
      <c r="H5" s="14"/>
      <c r="I5" s="14"/>
    </row>
    <row r="6" spans="1:9" ht="12.75" customHeight="1">
      <c r="A6" s="17"/>
      <c r="B6" s="3" t="s">
        <v>8</v>
      </c>
      <c r="C6" s="8"/>
      <c r="D6" s="8"/>
      <c r="E6" s="6">
        <f>C7*0.22</f>
        <v>120.89</v>
      </c>
      <c r="F6" s="26"/>
      <c r="G6" s="26"/>
      <c r="H6" s="16"/>
      <c r="I6" s="16"/>
    </row>
    <row r="7" spans="1:9" ht="12.75" customHeight="1">
      <c r="A7" s="8"/>
      <c r="B7" s="3" t="s">
        <v>9</v>
      </c>
      <c r="C7" s="4">
        <v>549.5</v>
      </c>
      <c r="D7" s="4"/>
      <c r="E7" s="6">
        <f>C7*2</f>
        <v>1099</v>
      </c>
      <c r="F7" s="7"/>
      <c r="G7" s="7"/>
      <c r="H7" s="7"/>
      <c r="I7" s="7"/>
    </row>
    <row r="8" spans="1:9" ht="12.75" customHeight="1">
      <c r="A8" s="8"/>
      <c r="B8" s="3" t="s">
        <v>10</v>
      </c>
      <c r="C8" s="8"/>
      <c r="D8" s="8"/>
      <c r="E8" s="6">
        <f>H11*0.035</f>
        <v>1554.1736000000001</v>
      </c>
      <c r="F8" s="7"/>
      <c r="G8" s="7"/>
      <c r="H8" s="6"/>
      <c r="I8" s="6"/>
    </row>
    <row r="9" spans="1:9" ht="12.75" customHeight="1">
      <c r="A9" s="8"/>
      <c r="B9" s="3" t="s">
        <v>11</v>
      </c>
      <c r="C9" s="8"/>
      <c r="D9" s="8"/>
      <c r="E9" s="6">
        <v>1583.55</v>
      </c>
      <c r="F9" s="7"/>
      <c r="G9" s="7"/>
      <c r="H9" s="6"/>
      <c r="I9" s="6"/>
    </row>
    <row r="10" spans="1:9" ht="12.75" customHeight="1">
      <c r="A10" s="8"/>
      <c r="B10" s="33" t="s">
        <v>57</v>
      </c>
      <c r="C10" s="34">
        <v>80000</v>
      </c>
      <c r="D10" s="8"/>
      <c r="E10" s="6"/>
      <c r="F10" s="7"/>
      <c r="G10" s="7"/>
      <c r="H10" s="6"/>
      <c r="I10" s="6"/>
    </row>
    <row r="11" spans="1:9" ht="12.75" customHeight="1">
      <c r="A11" s="8"/>
      <c r="B11" s="2" t="s">
        <v>12</v>
      </c>
      <c r="C11" s="8"/>
      <c r="D11" s="8"/>
      <c r="E11" s="7">
        <f>SUM(E6:E9)</f>
        <v>4357.6136000000006</v>
      </c>
      <c r="F11" s="7">
        <v>5528.88</v>
      </c>
      <c r="G11" s="7">
        <v>4463.99</v>
      </c>
      <c r="H11" s="7">
        <v>44404.959999999999</v>
      </c>
      <c r="I11" s="7"/>
    </row>
    <row r="12" spans="1:9" ht="12.75" customHeight="1">
      <c r="A12" s="8"/>
      <c r="B12" s="2" t="s">
        <v>21</v>
      </c>
      <c r="C12" s="8"/>
      <c r="D12" s="8"/>
      <c r="E12" s="9"/>
      <c r="F12" s="7"/>
      <c r="G12" s="7"/>
      <c r="H12" s="6"/>
      <c r="I12" s="6"/>
    </row>
    <row r="13" spans="1:9" ht="12.75" customHeight="1">
      <c r="A13" s="8"/>
      <c r="B13" s="3" t="s">
        <v>8</v>
      </c>
      <c r="C13" s="4">
        <v>549.5</v>
      </c>
      <c r="D13" s="8"/>
      <c r="E13" s="6">
        <f>C13*0.22</f>
        <v>120.89</v>
      </c>
      <c r="F13" s="7"/>
      <c r="G13" s="7"/>
      <c r="H13" s="6"/>
      <c r="I13" s="6"/>
    </row>
    <row r="14" spans="1:9" ht="12.75" customHeight="1">
      <c r="A14" s="8"/>
      <c r="B14" s="3" t="s">
        <v>9</v>
      </c>
      <c r="C14" s="8"/>
      <c r="D14" s="8"/>
      <c r="E14" s="6">
        <f>C13*2</f>
        <v>1099</v>
      </c>
      <c r="F14" s="7"/>
      <c r="G14" s="7"/>
      <c r="H14" s="7"/>
      <c r="I14" s="7"/>
    </row>
    <row r="15" spans="1:9" ht="12.75" customHeight="1">
      <c r="A15" s="8"/>
      <c r="B15" s="3" t="s">
        <v>10</v>
      </c>
      <c r="C15" s="8"/>
      <c r="D15" s="8"/>
      <c r="E15" s="6">
        <f>H17*0.035</f>
        <v>1495.7806499999999</v>
      </c>
      <c r="F15" s="7"/>
      <c r="G15" s="7"/>
      <c r="H15" s="7"/>
      <c r="I15" s="7"/>
    </row>
    <row r="16" spans="1:9" ht="12.75" customHeight="1">
      <c r="A16" s="8"/>
      <c r="B16" s="3" t="s">
        <v>11</v>
      </c>
      <c r="C16" s="4"/>
      <c r="D16" s="4"/>
      <c r="E16" s="6">
        <v>1583.55</v>
      </c>
      <c r="F16" s="7"/>
      <c r="G16" s="7"/>
      <c r="H16" s="7"/>
      <c r="I16" s="7"/>
    </row>
    <row r="17" spans="1:9" ht="12.75" customHeight="1">
      <c r="A17" s="8"/>
      <c r="B17" s="2" t="s">
        <v>12</v>
      </c>
      <c r="C17" s="8"/>
      <c r="D17" s="8"/>
      <c r="E17" s="7">
        <f>SUM(E13:E16)</f>
        <v>4299.2206500000002</v>
      </c>
      <c r="F17" s="7">
        <v>5528.88</v>
      </c>
      <c r="G17" s="7">
        <v>5030.96</v>
      </c>
      <c r="H17" s="7">
        <v>42736.59</v>
      </c>
      <c r="I17" s="7"/>
    </row>
    <row r="18" spans="1:9" ht="12.75" customHeight="1">
      <c r="A18" s="8"/>
      <c r="B18" s="19" t="s">
        <v>22</v>
      </c>
      <c r="C18" s="8"/>
      <c r="D18" s="8"/>
      <c r="E18" s="6"/>
      <c r="F18" s="7"/>
      <c r="G18" s="7"/>
      <c r="H18" s="6"/>
      <c r="I18" s="6"/>
    </row>
    <row r="19" spans="1:9" ht="12.75" customHeight="1">
      <c r="A19" s="8"/>
      <c r="B19" s="3" t="s">
        <v>8</v>
      </c>
      <c r="C19" s="28">
        <v>549.5</v>
      </c>
      <c r="D19" s="8"/>
      <c r="E19" s="6">
        <f>C19*0.22</f>
        <v>120.89</v>
      </c>
      <c r="F19" s="7"/>
      <c r="G19" s="7"/>
      <c r="H19" s="6"/>
      <c r="I19" s="6"/>
    </row>
    <row r="20" spans="1:9" ht="12.75" customHeight="1">
      <c r="A20" s="8"/>
      <c r="B20" s="3" t="s">
        <v>9</v>
      </c>
      <c r="C20" s="17"/>
      <c r="D20" s="8"/>
      <c r="E20" s="6">
        <f>C19*2</f>
        <v>1099</v>
      </c>
      <c r="F20" s="7"/>
      <c r="G20" s="7"/>
      <c r="H20" s="6"/>
      <c r="I20" s="6"/>
    </row>
    <row r="21" spans="1:9" ht="12.75" customHeight="1">
      <c r="A21" s="8"/>
      <c r="B21" s="3" t="s">
        <v>10</v>
      </c>
      <c r="C21" s="17"/>
      <c r="D21" s="8"/>
      <c r="E21" s="6">
        <f>H25*0.035</f>
        <v>1401.7332000000001</v>
      </c>
      <c r="F21" s="7"/>
      <c r="G21" s="7"/>
      <c r="H21" s="6"/>
      <c r="I21" s="6"/>
    </row>
    <row r="22" spans="1:9" ht="12.75" customHeight="1">
      <c r="A22" s="8"/>
      <c r="B22" s="3" t="s">
        <v>11</v>
      </c>
      <c r="C22" s="8"/>
      <c r="D22" s="8"/>
      <c r="E22" s="6">
        <v>1583.55</v>
      </c>
      <c r="F22" s="7"/>
      <c r="G22" s="7"/>
      <c r="H22" s="7"/>
      <c r="I22" s="7"/>
    </row>
    <row r="23" spans="1:9" ht="12.75" customHeight="1">
      <c r="A23" s="8">
        <v>1</v>
      </c>
      <c r="B23" s="3" t="s">
        <v>35</v>
      </c>
      <c r="C23" s="8" t="s">
        <v>36</v>
      </c>
      <c r="D23" s="8">
        <v>2</v>
      </c>
      <c r="E23" s="6">
        <v>383</v>
      </c>
      <c r="F23" s="7"/>
      <c r="G23" s="7"/>
      <c r="H23" s="7"/>
      <c r="I23" s="7"/>
    </row>
    <row r="24" spans="1:9" ht="12.75" customHeight="1">
      <c r="A24" s="8">
        <v>2</v>
      </c>
      <c r="B24" s="3" t="s">
        <v>37</v>
      </c>
      <c r="C24" s="8"/>
      <c r="D24" s="8"/>
      <c r="E24" s="6">
        <v>220</v>
      </c>
      <c r="F24" s="7"/>
      <c r="G24" s="7"/>
      <c r="H24" s="7"/>
      <c r="I24" s="7"/>
    </row>
    <row r="25" spans="1:9" ht="12.75" customHeight="1">
      <c r="A25" s="8"/>
      <c r="B25" s="2" t="s">
        <v>12</v>
      </c>
      <c r="C25" s="8"/>
      <c r="D25" s="8"/>
      <c r="E25" s="7">
        <f>SUM(E19:E24)</f>
        <v>4808.1732000000002</v>
      </c>
      <c r="F25" s="7">
        <v>5528.88</v>
      </c>
      <c r="G25" s="7">
        <v>5027.7</v>
      </c>
      <c r="H25" s="7">
        <v>40049.519999999997</v>
      </c>
      <c r="I25" s="6"/>
    </row>
    <row r="26" spans="1:9">
      <c r="A26" s="8"/>
      <c r="B26" s="2" t="s">
        <v>14</v>
      </c>
      <c r="C26" s="8"/>
      <c r="D26" s="8"/>
      <c r="E26" s="7">
        <f>E25+E17+E11</f>
        <v>13465.007450000001</v>
      </c>
      <c r="F26" s="7">
        <f>F25+F17+F11</f>
        <v>16586.64</v>
      </c>
      <c r="G26" s="7">
        <f>G25+G17+G11</f>
        <v>14522.65</v>
      </c>
      <c r="H26" s="7">
        <f>H11+H17+H25</f>
        <v>127191.06999999998</v>
      </c>
      <c r="I26" s="6"/>
    </row>
    <row r="27" spans="1:9" ht="12.75" customHeight="1">
      <c r="A27" s="8"/>
      <c r="B27" s="19" t="s">
        <v>23</v>
      </c>
      <c r="C27" s="4"/>
      <c r="D27" s="8"/>
      <c r="E27" s="5"/>
      <c r="F27" s="7"/>
      <c r="G27" s="7"/>
      <c r="H27" s="7"/>
      <c r="I27" s="7"/>
    </row>
    <row r="28" spans="1:9" ht="12.75" customHeight="1">
      <c r="A28" s="8"/>
      <c r="B28" s="3" t="s">
        <v>8</v>
      </c>
      <c r="C28" s="4">
        <v>549.5</v>
      </c>
      <c r="D28" s="8"/>
      <c r="E28" s="6">
        <f>C28*0.22</f>
        <v>120.89</v>
      </c>
      <c r="F28" s="7"/>
      <c r="G28" s="7"/>
      <c r="H28" s="7"/>
      <c r="I28" s="7"/>
    </row>
    <row r="29" spans="1:9" ht="12.75" customHeight="1">
      <c r="A29" s="8"/>
      <c r="B29" s="3" t="s">
        <v>9</v>
      </c>
      <c r="C29" s="8"/>
      <c r="D29" s="8"/>
      <c r="E29" s="6">
        <f>C28*2</f>
        <v>1099</v>
      </c>
      <c r="F29" s="7"/>
      <c r="G29" s="7"/>
      <c r="H29" s="7"/>
      <c r="I29" s="7"/>
    </row>
    <row r="30" spans="1:9" ht="12.75" customHeight="1">
      <c r="A30" s="8"/>
      <c r="B30" s="3" t="s">
        <v>10</v>
      </c>
      <c r="C30" s="8"/>
      <c r="D30" s="8"/>
      <c r="E30" s="6">
        <f>H33*0.035</f>
        <v>1489.7438500000001</v>
      </c>
      <c r="F30" s="7"/>
      <c r="G30" s="7"/>
      <c r="H30" s="7"/>
      <c r="I30" s="7"/>
    </row>
    <row r="31" spans="1:9" ht="12.75" customHeight="1">
      <c r="A31" s="8"/>
      <c r="B31" s="3" t="s">
        <v>11</v>
      </c>
      <c r="C31" s="8"/>
      <c r="D31" s="8"/>
      <c r="E31" s="6">
        <v>1583.55</v>
      </c>
      <c r="F31" s="7"/>
      <c r="G31" s="7"/>
      <c r="H31" s="7"/>
      <c r="I31" s="7"/>
    </row>
    <row r="32" spans="1:9" ht="12.75" customHeight="1">
      <c r="A32" s="8">
        <v>1</v>
      </c>
      <c r="B32" s="3" t="s">
        <v>38</v>
      </c>
      <c r="C32" s="8"/>
      <c r="D32" s="8"/>
      <c r="E32" s="6">
        <v>792</v>
      </c>
      <c r="F32" s="7"/>
      <c r="G32" s="7"/>
      <c r="H32" s="7"/>
      <c r="I32" s="7"/>
    </row>
    <row r="33" spans="1:9" ht="12.75" customHeight="1">
      <c r="A33" s="8"/>
      <c r="B33" s="2" t="s">
        <v>12</v>
      </c>
      <c r="C33" s="8"/>
      <c r="D33" s="8"/>
      <c r="E33" s="7">
        <f>SUM(E28:E32)</f>
        <v>5085.1838500000003</v>
      </c>
      <c r="F33" s="7">
        <v>5528.88</v>
      </c>
      <c r="G33" s="7">
        <v>4894.45</v>
      </c>
      <c r="H33" s="7">
        <v>42564.11</v>
      </c>
      <c r="I33" s="7"/>
    </row>
    <row r="34" spans="1:9" ht="12.75" customHeight="1">
      <c r="A34" s="8"/>
      <c r="B34" s="19" t="s">
        <v>24</v>
      </c>
      <c r="C34" s="8"/>
      <c r="D34" s="8"/>
      <c r="E34" s="6"/>
      <c r="F34" s="7"/>
      <c r="G34" s="7"/>
      <c r="H34" s="7"/>
      <c r="I34" s="7"/>
    </row>
    <row r="35" spans="1:9" ht="12.75" customHeight="1">
      <c r="A35" s="8"/>
      <c r="B35" s="3" t="s">
        <v>8</v>
      </c>
      <c r="C35" s="4">
        <v>549.5</v>
      </c>
      <c r="D35" s="8"/>
      <c r="E35" s="6">
        <f>C35*0.22</f>
        <v>120.89</v>
      </c>
      <c r="F35" s="7"/>
      <c r="G35" s="7"/>
      <c r="H35" s="7"/>
      <c r="I35" s="7"/>
    </row>
    <row r="36" spans="1:9" ht="12.75" customHeight="1">
      <c r="A36" s="8"/>
      <c r="B36" s="3" t="s">
        <v>9</v>
      </c>
      <c r="C36" s="8"/>
      <c r="D36" s="8"/>
      <c r="E36" s="6">
        <f>C35*2</f>
        <v>1099</v>
      </c>
      <c r="F36" s="7"/>
      <c r="G36" s="7"/>
      <c r="H36" s="7"/>
      <c r="I36" s="7"/>
    </row>
    <row r="37" spans="1:9" ht="12.75" customHeight="1">
      <c r="A37" s="8"/>
      <c r="B37" s="3" t="s">
        <v>10</v>
      </c>
      <c r="C37" s="8"/>
      <c r="D37" s="8"/>
      <c r="E37" s="6">
        <f>H39*0.035</f>
        <v>1763.8264000000001</v>
      </c>
      <c r="F37" s="7"/>
      <c r="G37" s="7"/>
      <c r="H37" s="7"/>
      <c r="I37" s="7"/>
    </row>
    <row r="38" spans="1:9" ht="12.75" customHeight="1">
      <c r="A38" s="8"/>
      <c r="B38" s="3" t="s">
        <v>11</v>
      </c>
      <c r="C38" s="8"/>
      <c r="D38" s="8"/>
      <c r="E38" s="6">
        <v>1583.55</v>
      </c>
      <c r="F38" s="7"/>
      <c r="G38" s="7"/>
      <c r="H38" s="7"/>
      <c r="I38" s="7"/>
    </row>
    <row r="39" spans="1:9" ht="12.75" customHeight="1">
      <c r="A39" s="10"/>
      <c r="B39" s="2" t="s">
        <v>12</v>
      </c>
      <c r="C39" s="8"/>
      <c r="D39" s="8"/>
      <c r="E39" s="7">
        <f>SUM(E35:E38)</f>
        <v>4567.2664000000004</v>
      </c>
      <c r="F39" s="7">
        <v>5528.88</v>
      </c>
      <c r="G39" s="7">
        <v>4971.8100000000004</v>
      </c>
      <c r="H39" s="7">
        <v>50395.040000000001</v>
      </c>
      <c r="I39" s="7"/>
    </row>
    <row r="40" spans="1:9" ht="12.75" customHeight="1">
      <c r="A40" s="8"/>
      <c r="B40" s="19" t="s">
        <v>25</v>
      </c>
      <c r="C40" s="8"/>
      <c r="D40" s="8"/>
      <c r="E40" s="6"/>
      <c r="F40" s="7"/>
      <c r="G40" s="7"/>
      <c r="H40" s="6"/>
      <c r="I40" s="7"/>
    </row>
    <row r="41" spans="1:9" ht="12.75" customHeight="1">
      <c r="A41" s="8"/>
      <c r="B41" s="3" t="s">
        <v>8</v>
      </c>
      <c r="C41" s="4">
        <v>549.5</v>
      </c>
      <c r="D41" s="8"/>
      <c r="E41" s="6">
        <f>C41*0.22</f>
        <v>120.89</v>
      </c>
      <c r="F41" s="7"/>
      <c r="G41" s="7"/>
      <c r="H41" s="6"/>
      <c r="I41" s="7"/>
    </row>
    <row r="42" spans="1:9" ht="12.75" customHeight="1">
      <c r="A42" s="8"/>
      <c r="B42" s="3" t="s">
        <v>9</v>
      </c>
      <c r="C42" s="8"/>
      <c r="D42" s="8"/>
      <c r="E42" s="6">
        <f>C41*2</f>
        <v>1099</v>
      </c>
      <c r="F42" s="7"/>
      <c r="G42" s="7"/>
      <c r="H42" s="7"/>
      <c r="I42" s="7"/>
    </row>
    <row r="43" spans="1:9" ht="12.75" customHeight="1">
      <c r="A43" s="8"/>
      <c r="B43" s="3" t="s">
        <v>10</v>
      </c>
      <c r="C43" s="4"/>
      <c r="D43" s="4"/>
      <c r="E43" s="6">
        <f>H45*0.035</f>
        <v>888.58420000000001</v>
      </c>
      <c r="F43" s="7"/>
      <c r="G43" s="7"/>
      <c r="H43" s="7"/>
      <c r="I43" s="7"/>
    </row>
    <row r="44" spans="1:9" ht="12.75" customHeight="1">
      <c r="A44" s="8"/>
      <c r="B44" s="3" t="s">
        <v>11</v>
      </c>
      <c r="C44" s="4"/>
      <c r="D44" s="4"/>
      <c r="E44" s="6">
        <v>1583.55</v>
      </c>
      <c r="F44" s="7"/>
      <c r="G44" s="7"/>
      <c r="H44" s="7"/>
      <c r="I44" s="7"/>
    </row>
    <row r="45" spans="1:9" ht="12.75" customHeight="1">
      <c r="A45" s="8"/>
      <c r="B45" s="2" t="s">
        <v>12</v>
      </c>
      <c r="C45" s="8"/>
      <c r="D45" s="8"/>
      <c r="E45" s="7">
        <f>SUM(E41:E44)</f>
        <v>3692.0241999999998</v>
      </c>
      <c r="F45" s="7">
        <v>5528.88</v>
      </c>
      <c r="G45" s="7">
        <v>5959.09</v>
      </c>
      <c r="H45" s="7">
        <v>25388.12</v>
      </c>
      <c r="I45" s="7"/>
    </row>
    <row r="46" spans="1:9">
      <c r="A46" s="8"/>
      <c r="B46" s="2" t="s">
        <v>15</v>
      </c>
      <c r="C46" s="8"/>
      <c r="D46" s="8"/>
      <c r="E46" s="7">
        <f>E45+E39+E33</f>
        <v>13344.474450000002</v>
      </c>
      <c r="F46" s="7">
        <f>F45+F39+F33</f>
        <v>16586.64</v>
      </c>
      <c r="G46" s="7">
        <f>G45+G39+G33</f>
        <v>15825.350000000002</v>
      </c>
      <c r="H46" s="7">
        <f>H45+H39+H33</f>
        <v>118347.27</v>
      </c>
      <c r="I46" s="7"/>
    </row>
    <row r="47" spans="1:9" ht="16.5" customHeight="1">
      <c r="A47" s="8"/>
      <c r="B47" s="2" t="s">
        <v>16</v>
      </c>
      <c r="C47" s="8"/>
      <c r="D47" s="8"/>
      <c r="E47" s="7">
        <f>E46+E26</f>
        <v>26809.481900000002</v>
      </c>
      <c r="F47" s="7">
        <f>F46+F26</f>
        <v>33173.279999999999</v>
      </c>
      <c r="G47" s="7">
        <f>G46+G26</f>
        <v>30348</v>
      </c>
      <c r="H47" s="7">
        <f>H46+H26</f>
        <v>245538.33999999997</v>
      </c>
      <c r="I47" s="7"/>
    </row>
    <row r="48" spans="1:9" ht="12.75" customHeight="1">
      <c r="A48" s="8"/>
      <c r="B48" s="19" t="s">
        <v>26</v>
      </c>
      <c r="C48" s="8"/>
      <c r="D48" s="8"/>
      <c r="E48" s="6"/>
      <c r="F48" s="7"/>
      <c r="G48" s="7"/>
      <c r="H48" s="6"/>
      <c r="I48" s="7"/>
    </row>
    <row r="49" spans="1:10" ht="12.75" customHeight="1">
      <c r="A49" s="8"/>
      <c r="B49" s="3" t="s">
        <v>8</v>
      </c>
      <c r="C49" s="4">
        <v>549.5</v>
      </c>
      <c r="D49" s="8"/>
      <c r="E49" s="6">
        <f>C49*0.22</f>
        <v>120.89</v>
      </c>
      <c r="F49" s="7"/>
      <c r="G49" s="7"/>
      <c r="H49" s="6"/>
      <c r="I49" s="7"/>
    </row>
    <row r="50" spans="1:10" ht="12.75" customHeight="1">
      <c r="A50" s="8"/>
      <c r="B50" s="3" t="s">
        <v>9</v>
      </c>
      <c r="C50" s="8"/>
      <c r="D50" s="8"/>
      <c r="E50" s="6">
        <f>C49*2</f>
        <v>1099</v>
      </c>
      <c r="F50" s="7"/>
      <c r="G50" s="7"/>
      <c r="H50" s="6"/>
      <c r="I50" s="7"/>
    </row>
    <row r="51" spans="1:10" ht="12.75" customHeight="1">
      <c r="A51" s="8"/>
      <c r="B51" s="3" t="s">
        <v>10</v>
      </c>
      <c r="C51" s="8"/>
      <c r="D51" s="8"/>
      <c r="E51" s="6">
        <f>H53*0.035</f>
        <v>1383.4754500000001</v>
      </c>
      <c r="F51" s="7"/>
      <c r="G51" s="7"/>
      <c r="H51" s="7"/>
      <c r="I51" s="7"/>
    </row>
    <row r="52" spans="1:10" ht="12.75" customHeight="1">
      <c r="A52" s="17"/>
      <c r="B52" s="3" t="s">
        <v>11</v>
      </c>
      <c r="C52" s="17"/>
      <c r="D52" s="17"/>
      <c r="E52" s="24">
        <v>1645.73</v>
      </c>
      <c r="F52" s="26"/>
      <c r="G52" s="26"/>
      <c r="H52" s="17"/>
      <c r="I52" s="17"/>
    </row>
    <row r="53" spans="1:10" ht="12.75" customHeight="1">
      <c r="A53" s="17"/>
      <c r="B53" s="2" t="s">
        <v>12</v>
      </c>
      <c r="C53" s="17"/>
      <c r="D53" s="17"/>
      <c r="E53" s="26">
        <f>SUM(E49:E52)</f>
        <v>4249.0954500000007</v>
      </c>
      <c r="F53" s="26">
        <v>5529</v>
      </c>
      <c r="G53" s="32">
        <v>4562</v>
      </c>
      <c r="H53" s="28">
        <v>39527.870000000003</v>
      </c>
      <c r="I53" s="17"/>
    </row>
    <row r="54" spans="1:10" ht="12.75" customHeight="1">
      <c r="A54" s="17"/>
      <c r="B54" s="25" t="s">
        <v>27</v>
      </c>
      <c r="C54" s="17"/>
      <c r="D54" s="17"/>
      <c r="E54" s="24"/>
      <c r="F54" s="26"/>
      <c r="G54" s="26"/>
      <c r="H54" s="17"/>
      <c r="I54" s="17"/>
    </row>
    <row r="55" spans="1:10" ht="12.75" customHeight="1">
      <c r="A55" s="17"/>
      <c r="B55" s="3" t="s">
        <v>8</v>
      </c>
      <c r="C55" s="28">
        <v>549.5</v>
      </c>
      <c r="D55" s="17"/>
      <c r="E55" s="24">
        <f>C55*0.22</f>
        <v>120.89</v>
      </c>
      <c r="F55" s="26"/>
      <c r="G55" s="26"/>
      <c r="H55" s="17"/>
      <c r="I55" s="17"/>
    </row>
    <row r="56" spans="1:10" ht="12.75" customHeight="1">
      <c r="A56" s="17"/>
      <c r="B56" s="3" t="s">
        <v>9</v>
      </c>
      <c r="C56" s="17"/>
      <c r="D56" s="17"/>
      <c r="E56" s="24">
        <f>C55*2</f>
        <v>1099</v>
      </c>
      <c r="F56" s="26"/>
      <c r="G56" s="26"/>
      <c r="H56" s="17"/>
      <c r="I56" s="17"/>
    </row>
    <row r="57" spans="1:10" ht="12.75" customHeight="1">
      <c r="A57" s="17"/>
      <c r="B57" s="3" t="s">
        <v>10</v>
      </c>
      <c r="C57" s="17"/>
      <c r="D57" s="17"/>
      <c r="E57" s="24">
        <f>H62*0.035</f>
        <v>1163.9694500000001</v>
      </c>
      <c r="F57" s="26"/>
      <c r="G57" s="26"/>
      <c r="H57" s="17"/>
      <c r="I57" s="17"/>
    </row>
    <row r="58" spans="1:10" ht="12.75" customHeight="1">
      <c r="A58" s="17"/>
      <c r="B58" s="3" t="s">
        <v>11</v>
      </c>
      <c r="C58" s="17"/>
      <c r="D58" s="17"/>
      <c r="E58" s="24">
        <v>1646</v>
      </c>
      <c r="F58" s="26"/>
      <c r="G58" s="26"/>
      <c r="H58" s="17"/>
      <c r="I58" s="17"/>
    </row>
    <row r="59" spans="1:10" ht="12.75" customHeight="1">
      <c r="A59" s="17">
        <v>1</v>
      </c>
      <c r="B59" s="3" t="s">
        <v>39</v>
      </c>
      <c r="C59" s="17" t="s">
        <v>40</v>
      </c>
      <c r="D59" s="17">
        <v>1</v>
      </c>
      <c r="E59" s="24">
        <f>62*J62</f>
        <v>447.86842105263156</v>
      </c>
      <c r="F59" s="26"/>
      <c r="G59" s="26"/>
      <c r="H59" s="17"/>
      <c r="I59" s="17"/>
    </row>
    <row r="60" spans="1:10" ht="12.75" customHeight="1">
      <c r="A60" s="17">
        <v>2</v>
      </c>
      <c r="B60" s="3" t="s">
        <v>41</v>
      </c>
      <c r="C60" s="17" t="s">
        <v>40</v>
      </c>
      <c r="D60" s="17">
        <v>1</v>
      </c>
      <c r="E60" s="24">
        <f>166*J62</f>
        <v>1199.1315789473686</v>
      </c>
      <c r="F60" s="26"/>
      <c r="G60" s="26"/>
      <c r="H60" s="17"/>
      <c r="I60" s="17"/>
    </row>
    <row r="61" spans="1:10" ht="12.75" customHeight="1">
      <c r="A61" s="17">
        <v>3</v>
      </c>
      <c r="B61" s="3" t="s">
        <v>42</v>
      </c>
      <c r="C61" s="17"/>
      <c r="D61" s="17"/>
      <c r="E61" s="24">
        <v>1012</v>
      </c>
      <c r="F61" s="26"/>
      <c r="G61" s="26"/>
      <c r="H61" s="17"/>
      <c r="I61" s="17"/>
    </row>
    <row r="62" spans="1:10" ht="12.75" customHeight="1">
      <c r="A62" s="17"/>
      <c r="B62" s="2" t="s">
        <v>12</v>
      </c>
      <c r="C62" s="17"/>
      <c r="D62" s="17"/>
      <c r="E62" s="26">
        <f>SUM(E55:E61)</f>
        <v>6688.8594499999999</v>
      </c>
      <c r="F62" s="26">
        <v>5528.88</v>
      </c>
      <c r="G62" s="26">
        <v>4307.16</v>
      </c>
      <c r="H62" s="28">
        <v>33256.269999999997</v>
      </c>
      <c r="I62" s="17"/>
      <c r="J62">
        <f>1647/228</f>
        <v>7.2236842105263159</v>
      </c>
    </row>
    <row r="63" spans="1:10" ht="12.75" customHeight="1">
      <c r="A63" s="17"/>
      <c r="B63" s="25" t="s">
        <v>28</v>
      </c>
      <c r="C63" s="17"/>
      <c r="D63" s="17"/>
      <c r="E63" s="24"/>
      <c r="F63" s="26"/>
      <c r="G63" s="26"/>
      <c r="H63" s="17"/>
      <c r="I63" s="17"/>
    </row>
    <row r="64" spans="1:10" ht="12.75" customHeight="1">
      <c r="A64" s="17"/>
      <c r="B64" s="3" t="s">
        <v>8</v>
      </c>
      <c r="C64" s="28">
        <v>549.5</v>
      </c>
      <c r="D64" s="17"/>
      <c r="E64" s="24">
        <f>C64*0.22</f>
        <v>120.89</v>
      </c>
      <c r="F64" s="26"/>
      <c r="G64" s="26"/>
      <c r="H64" s="17"/>
      <c r="I64" s="17"/>
    </row>
    <row r="65" spans="1:10" ht="12.75" customHeight="1">
      <c r="A65" s="17"/>
      <c r="B65" s="3" t="s">
        <v>9</v>
      </c>
      <c r="C65" s="17"/>
      <c r="D65" s="17"/>
      <c r="E65" s="24">
        <f>C64*2</f>
        <v>1099</v>
      </c>
      <c r="F65" s="26"/>
      <c r="G65" s="26"/>
      <c r="H65" s="17"/>
      <c r="I65" s="17"/>
    </row>
    <row r="66" spans="1:10" ht="12.75" customHeight="1">
      <c r="A66" s="17"/>
      <c r="B66" s="3" t="s">
        <v>10</v>
      </c>
      <c r="C66" s="17"/>
      <c r="D66" s="17"/>
      <c r="E66" s="24">
        <f>H73*0.035</f>
        <v>1534.1063500000002</v>
      </c>
      <c r="F66" s="26"/>
      <c r="G66" s="26"/>
      <c r="H66" s="17"/>
      <c r="I66" s="17"/>
    </row>
    <row r="67" spans="1:10" ht="12.75" customHeight="1">
      <c r="A67" s="17"/>
      <c r="B67" s="3" t="s">
        <v>11</v>
      </c>
      <c r="C67" s="17"/>
      <c r="D67" s="17"/>
      <c r="E67" s="24">
        <f>E52</f>
        <v>1645.73</v>
      </c>
      <c r="F67" s="26"/>
      <c r="G67" s="26"/>
      <c r="H67" s="17"/>
      <c r="I67" s="17"/>
    </row>
    <row r="68" spans="1:10" ht="39">
      <c r="A68" s="17">
        <v>1</v>
      </c>
      <c r="B68" s="29" t="s">
        <v>45</v>
      </c>
      <c r="C68" s="17" t="s">
        <v>44</v>
      </c>
      <c r="D68" s="17">
        <v>0.03</v>
      </c>
      <c r="E68" s="24">
        <f>402*J73</f>
        <v>3122.4791666666665</v>
      </c>
      <c r="F68" s="26"/>
      <c r="G68" s="26"/>
      <c r="H68" s="17"/>
      <c r="I68" s="17"/>
    </row>
    <row r="69" spans="1:10" ht="26.25">
      <c r="A69" s="17">
        <v>2</v>
      </c>
      <c r="B69" s="29" t="s">
        <v>46</v>
      </c>
      <c r="C69" s="17" t="s">
        <v>47</v>
      </c>
      <c r="D69" s="17">
        <v>2.7490000000000001</v>
      </c>
      <c r="E69" s="24">
        <f>42*J73</f>
        <v>326.22916666666663</v>
      </c>
      <c r="F69" s="26"/>
      <c r="G69" s="26"/>
      <c r="H69" s="17"/>
      <c r="I69" s="17"/>
    </row>
    <row r="70" spans="1:10" ht="12.75" customHeight="1">
      <c r="A70" s="17">
        <v>3</v>
      </c>
      <c r="B70" s="3" t="s">
        <v>48</v>
      </c>
      <c r="C70" s="17" t="s">
        <v>49</v>
      </c>
      <c r="D70" s="17">
        <v>1.7000000000000001E-2</v>
      </c>
      <c r="E70" s="24">
        <f>132*J73</f>
        <v>1025.2916666666665</v>
      </c>
      <c r="F70" s="26"/>
      <c r="G70" s="26"/>
      <c r="H70" s="17"/>
      <c r="I70" s="17"/>
    </row>
    <row r="71" spans="1:10" ht="12.75" customHeight="1">
      <c r="A71" s="17">
        <v>4</v>
      </c>
      <c r="B71" s="3" t="s">
        <v>42</v>
      </c>
      <c r="C71" s="17"/>
      <c r="D71" s="17"/>
      <c r="E71" s="24">
        <v>440</v>
      </c>
      <c r="F71" s="26"/>
      <c r="G71" s="26"/>
      <c r="H71" s="17"/>
      <c r="I71" s="17"/>
    </row>
    <row r="72" spans="1:10" ht="12.75" customHeight="1">
      <c r="A72" s="17">
        <v>5</v>
      </c>
      <c r="B72" s="3" t="s">
        <v>50</v>
      </c>
      <c r="C72" s="17"/>
      <c r="D72" s="17"/>
      <c r="E72" s="24">
        <v>500</v>
      </c>
      <c r="F72" s="26"/>
      <c r="G72" s="26"/>
      <c r="H72" s="17"/>
      <c r="I72" s="17"/>
    </row>
    <row r="73" spans="1:10" ht="12.75" customHeight="1">
      <c r="A73" s="17"/>
      <c r="B73" s="2" t="s">
        <v>12</v>
      </c>
      <c r="C73" s="17"/>
      <c r="D73" s="17"/>
      <c r="E73" s="26">
        <f>SUM(E64:E72)</f>
        <v>9813.7263500000008</v>
      </c>
      <c r="F73" s="26">
        <v>5528.88</v>
      </c>
      <c r="G73" s="26">
        <v>4051.2</v>
      </c>
      <c r="H73" s="28">
        <v>43831.61</v>
      </c>
      <c r="I73" s="17"/>
      <c r="J73">
        <f>4474/576</f>
        <v>7.7673611111111107</v>
      </c>
    </row>
    <row r="74" spans="1:10">
      <c r="A74" s="17"/>
      <c r="B74" s="2" t="s">
        <v>17</v>
      </c>
      <c r="C74" s="17"/>
      <c r="D74" s="17"/>
      <c r="E74" s="26">
        <f>E73+E62+E53</f>
        <v>20751.681250000001</v>
      </c>
      <c r="F74" s="26">
        <f>F73+F62+F53</f>
        <v>16586.760000000002</v>
      </c>
      <c r="G74" s="26">
        <f>G73+G62+G53</f>
        <v>12920.36</v>
      </c>
      <c r="H74" s="30">
        <f>H73+H62+H53</f>
        <v>116615.75</v>
      </c>
      <c r="I74" s="17"/>
    </row>
    <row r="75" spans="1:10">
      <c r="A75" s="17"/>
      <c r="B75" s="2" t="s">
        <v>53</v>
      </c>
      <c r="C75" s="17"/>
      <c r="D75" s="17"/>
      <c r="E75" s="26">
        <f>E74+E47</f>
        <v>47561.163150000008</v>
      </c>
      <c r="F75" s="26">
        <f>F74+F47</f>
        <v>49760.04</v>
      </c>
      <c r="G75" s="26">
        <f>G74+G47</f>
        <v>43268.36</v>
      </c>
      <c r="H75" s="27">
        <f>H74+H47</f>
        <v>362154.08999999997</v>
      </c>
      <c r="I75" s="17"/>
    </row>
    <row r="76" spans="1:10">
      <c r="A76" s="17"/>
      <c r="B76" s="25" t="s">
        <v>29</v>
      </c>
      <c r="C76" s="17"/>
      <c r="D76" s="17"/>
      <c r="E76" s="24"/>
      <c r="F76" s="26"/>
      <c r="G76" s="26"/>
      <c r="H76" s="17"/>
      <c r="I76" s="17"/>
    </row>
    <row r="77" spans="1:10" ht="12.75" customHeight="1">
      <c r="A77" s="17"/>
      <c r="B77" s="3" t="s">
        <v>8</v>
      </c>
      <c r="C77" s="28">
        <v>549.5</v>
      </c>
      <c r="D77" s="17"/>
      <c r="E77" s="24">
        <f>C77*0.22</f>
        <v>120.89</v>
      </c>
      <c r="F77" s="26"/>
      <c r="G77" s="26"/>
      <c r="H77" s="17"/>
      <c r="I77" s="17"/>
    </row>
    <row r="78" spans="1:10" ht="12.75" customHeight="1">
      <c r="A78" s="17"/>
      <c r="B78" s="3" t="s">
        <v>9</v>
      </c>
      <c r="C78" s="17"/>
      <c r="D78" s="17"/>
      <c r="E78" s="24">
        <f>C77*2</f>
        <v>1099</v>
      </c>
      <c r="F78" s="26"/>
      <c r="G78" s="26"/>
      <c r="H78" s="17"/>
      <c r="I78" s="17"/>
    </row>
    <row r="79" spans="1:10" ht="12.75" customHeight="1">
      <c r="A79" s="17"/>
      <c r="B79" s="3" t="s">
        <v>10</v>
      </c>
      <c r="C79" s="17"/>
      <c r="D79" s="17"/>
      <c r="E79" s="24">
        <f>H85*0.035</f>
        <v>1138.3183000000001</v>
      </c>
      <c r="F79" s="26"/>
      <c r="G79" s="26"/>
      <c r="H79" s="17"/>
      <c r="I79" s="17"/>
    </row>
    <row r="80" spans="1:10" ht="12.75" customHeight="1">
      <c r="A80" s="17"/>
      <c r="B80" s="3" t="s">
        <v>11</v>
      </c>
      <c r="C80" s="17"/>
      <c r="D80" s="17"/>
      <c r="E80" s="24">
        <f>E67</f>
        <v>1645.73</v>
      </c>
      <c r="F80" s="26"/>
      <c r="G80" s="26"/>
      <c r="H80" s="17"/>
      <c r="I80" s="17"/>
    </row>
    <row r="81" spans="1:9" ht="12.75" customHeight="1">
      <c r="A81" s="17">
        <v>1</v>
      </c>
      <c r="B81" s="3" t="s">
        <v>43</v>
      </c>
      <c r="C81" s="17"/>
      <c r="D81" s="17"/>
      <c r="E81" s="24">
        <v>1365</v>
      </c>
      <c r="F81" s="26"/>
      <c r="G81" s="26"/>
      <c r="H81" s="17"/>
      <c r="I81" s="17"/>
    </row>
    <row r="82" spans="1:9" ht="12.75" customHeight="1">
      <c r="A82" s="17">
        <v>2</v>
      </c>
      <c r="B82" s="3" t="s">
        <v>51</v>
      </c>
      <c r="C82" s="17" t="s">
        <v>36</v>
      </c>
      <c r="D82" s="17">
        <v>6</v>
      </c>
      <c r="E82" s="24">
        <v>1214</v>
      </c>
      <c r="F82" s="26"/>
      <c r="G82" s="26"/>
      <c r="H82" s="17"/>
      <c r="I82" s="17"/>
    </row>
    <row r="83" spans="1:9" ht="12.75" customHeight="1">
      <c r="A83" s="17">
        <v>3</v>
      </c>
      <c r="B83" s="3" t="s">
        <v>52</v>
      </c>
      <c r="C83" s="17"/>
      <c r="D83" s="17"/>
      <c r="E83" s="24">
        <v>500</v>
      </c>
      <c r="F83" s="26"/>
      <c r="G83" s="26"/>
      <c r="H83" s="17"/>
      <c r="I83" s="17"/>
    </row>
    <row r="84" spans="1:9" ht="12.75" customHeight="1">
      <c r="A84" s="17">
        <v>4</v>
      </c>
      <c r="B84" s="3" t="s">
        <v>42</v>
      </c>
      <c r="C84" s="17"/>
      <c r="D84" s="17"/>
      <c r="E84" s="24">
        <v>572</v>
      </c>
      <c r="F84" s="26"/>
      <c r="G84" s="26"/>
      <c r="H84" s="17"/>
      <c r="I84" s="17"/>
    </row>
    <row r="85" spans="1:9" ht="12.75" customHeight="1">
      <c r="A85" s="17"/>
      <c r="B85" s="2" t="s">
        <v>12</v>
      </c>
      <c r="C85" s="17"/>
      <c r="D85" s="17"/>
      <c r="E85" s="26">
        <f>SUM(E77:E84)</f>
        <v>7654.9382999999998</v>
      </c>
      <c r="F85" s="26">
        <v>5528.88</v>
      </c>
      <c r="G85" s="26">
        <v>8541.23</v>
      </c>
      <c r="H85" s="28">
        <v>32523.38</v>
      </c>
      <c r="I85" s="17"/>
    </row>
    <row r="86" spans="1:9" ht="12.75" customHeight="1">
      <c r="A86" s="17"/>
      <c r="B86" s="25" t="s">
        <v>30</v>
      </c>
      <c r="C86" s="17"/>
      <c r="D86" s="17"/>
      <c r="E86" s="24"/>
      <c r="F86" s="26"/>
      <c r="G86" s="26"/>
      <c r="H86" s="17"/>
      <c r="I86" s="17"/>
    </row>
    <row r="87" spans="1:9" ht="12.75" customHeight="1">
      <c r="A87" s="17"/>
      <c r="B87" s="3" t="s">
        <v>8</v>
      </c>
      <c r="C87" s="28">
        <v>549.5</v>
      </c>
      <c r="D87" s="17"/>
      <c r="E87" s="24">
        <f>C87*0.22</f>
        <v>120.89</v>
      </c>
      <c r="F87" s="26"/>
      <c r="G87" s="26"/>
      <c r="H87" s="17"/>
      <c r="I87" s="17"/>
    </row>
    <row r="88" spans="1:9" ht="12.75" customHeight="1">
      <c r="A88" s="17"/>
      <c r="B88" s="3" t="s">
        <v>9</v>
      </c>
      <c r="C88" s="17"/>
      <c r="D88" s="17"/>
      <c r="E88" s="24">
        <f>C87*2</f>
        <v>1099</v>
      </c>
      <c r="F88" s="26"/>
      <c r="G88" s="26"/>
      <c r="H88" s="17"/>
      <c r="I88" s="17"/>
    </row>
    <row r="89" spans="1:9" ht="12.75" customHeight="1">
      <c r="A89" s="17"/>
      <c r="B89" s="3" t="s">
        <v>10</v>
      </c>
      <c r="C89" s="17"/>
      <c r="D89" s="17"/>
      <c r="E89" s="24">
        <f>H92*0.035</f>
        <v>1606.7474500000001</v>
      </c>
      <c r="F89" s="26"/>
      <c r="G89" s="26"/>
      <c r="H89" s="17"/>
      <c r="I89" s="17"/>
    </row>
    <row r="90" spans="1:9" ht="12.75" customHeight="1">
      <c r="A90" s="17"/>
      <c r="B90" s="3" t="s">
        <v>11</v>
      </c>
      <c r="C90" s="17"/>
      <c r="D90" s="17"/>
      <c r="E90" s="24">
        <f>E80</f>
        <v>1645.73</v>
      </c>
      <c r="F90" s="26"/>
      <c r="G90" s="26"/>
      <c r="H90" s="17"/>
      <c r="I90" s="17"/>
    </row>
    <row r="91" spans="1:9" ht="12.75" customHeight="1">
      <c r="A91" s="17">
        <v>1</v>
      </c>
      <c r="B91" s="3" t="s">
        <v>52</v>
      </c>
      <c r="C91" s="17"/>
      <c r="D91" s="17"/>
      <c r="E91" s="24">
        <v>500</v>
      </c>
      <c r="F91" s="26"/>
      <c r="G91" s="26"/>
      <c r="H91" s="17"/>
      <c r="I91" s="17"/>
    </row>
    <row r="92" spans="1:9" ht="12.75" customHeight="1">
      <c r="A92" s="17"/>
      <c r="B92" s="2" t="s">
        <v>12</v>
      </c>
      <c r="C92" s="17"/>
      <c r="D92" s="17"/>
      <c r="E92" s="26">
        <f>SUM(E87:E91)</f>
        <v>4972.3674499999997</v>
      </c>
      <c r="F92" s="26">
        <v>5528.88</v>
      </c>
      <c r="G92" s="26">
        <v>5657.04</v>
      </c>
      <c r="H92" s="28">
        <v>45907.07</v>
      </c>
      <c r="I92" s="17"/>
    </row>
    <row r="93" spans="1:9" ht="12.75" customHeight="1">
      <c r="A93" s="17"/>
      <c r="B93" s="25" t="s">
        <v>31</v>
      </c>
      <c r="C93" s="17"/>
      <c r="D93" s="17"/>
      <c r="E93" s="24"/>
      <c r="F93" s="26"/>
      <c r="G93" s="26"/>
      <c r="H93" s="17"/>
      <c r="I93" s="17"/>
    </row>
    <row r="94" spans="1:9" ht="12.75" customHeight="1">
      <c r="A94" s="17"/>
      <c r="B94" s="3" t="s">
        <v>8</v>
      </c>
      <c r="C94" s="28">
        <v>549.5</v>
      </c>
      <c r="D94" s="17"/>
      <c r="E94" s="24">
        <f>C94*0.22</f>
        <v>120.89</v>
      </c>
      <c r="F94" s="26"/>
      <c r="G94" s="26"/>
      <c r="H94" s="17"/>
      <c r="I94" s="17"/>
    </row>
    <row r="95" spans="1:9" ht="12.75" customHeight="1">
      <c r="A95" s="17"/>
      <c r="B95" s="3" t="s">
        <v>9</v>
      </c>
      <c r="C95" s="17"/>
      <c r="D95" s="17"/>
      <c r="E95" s="24">
        <f>C94*2</f>
        <v>1099</v>
      </c>
      <c r="F95" s="26"/>
      <c r="G95" s="26"/>
      <c r="H95" s="17"/>
      <c r="I95" s="17"/>
    </row>
    <row r="96" spans="1:9" ht="12.75" customHeight="1">
      <c r="A96" s="17"/>
      <c r="B96" s="3" t="s">
        <v>10</v>
      </c>
      <c r="C96" s="17"/>
      <c r="D96" s="17"/>
      <c r="E96" s="24">
        <f>H101*0.035</f>
        <v>1636.4099500000002</v>
      </c>
      <c r="F96" s="26"/>
      <c r="G96" s="26"/>
      <c r="H96" s="17"/>
      <c r="I96" s="17"/>
    </row>
    <row r="97" spans="1:9" ht="12.75" customHeight="1">
      <c r="A97" s="17"/>
      <c r="B97" s="3" t="s">
        <v>11</v>
      </c>
      <c r="C97" s="17"/>
      <c r="D97" s="17"/>
      <c r="E97" s="24">
        <f>E90</f>
        <v>1645.73</v>
      </c>
      <c r="F97" s="26"/>
      <c r="G97" s="26"/>
      <c r="H97" s="17"/>
      <c r="I97" s="17"/>
    </row>
    <row r="98" spans="1:9" ht="12.75" customHeight="1">
      <c r="A98" s="17">
        <v>1</v>
      </c>
      <c r="B98" s="3" t="s">
        <v>54</v>
      </c>
      <c r="C98" s="17"/>
      <c r="D98" s="17"/>
      <c r="E98" s="24">
        <v>600</v>
      </c>
      <c r="F98" s="26" t="s">
        <v>55</v>
      </c>
      <c r="G98" s="26"/>
      <c r="H98" s="17"/>
      <c r="I98" s="17"/>
    </row>
    <row r="99" spans="1:9" ht="12.75" customHeight="1">
      <c r="A99" s="17">
        <v>2</v>
      </c>
      <c r="B99" s="3" t="s">
        <v>52</v>
      </c>
      <c r="C99" s="17"/>
      <c r="D99" s="17"/>
      <c r="E99" s="24">
        <v>500</v>
      </c>
      <c r="F99" s="26"/>
      <c r="G99" s="26"/>
      <c r="H99" s="17"/>
      <c r="I99" s="17"/>
    </row>
    <row r="100" spans="1:9" ht="12.75" customHeight="1">
      <c r="A100" s="17">
        <v>3</v>
      </c>
      <c r="B100" s="3" t="s">
        <v>56</v>
      </c>
      <c r="C100" s="17"/>
      <c r="D100" s="17"/>
      <c r="E100" s="24">
        <v>805</v>
      </c>
      <c r="F100" s="26"/>
      <c r="G100" s="26"/>
      <c r="H100" s="17"/>
      <c r="I100" s="17"/>
    </row>
    <row r="101" spans="1:9" ht="12.75" customHeight="1">
      <c r="A101" s="17"/>
      <c r="B101" s="2" t="s">
        <v>12</v>
      </c>
      <c r="C101" s="17"/>
      <c r="D101" s="17"/>
      <c r="E101" s="26">
        <f>SUM(E94:E100)</f>
        <v>6407.0299500000001</v>
      </c>
      <c r="F101" s="26">
        <v>5528.88</v>
      </c>
      <c r="G101" s="26">
        <v>4691.8100000000004</v>
      </c>
      <c r="H101" s="31">
        <v>46754.57</v>
      </c>
      <c r="I101" s="15"/>
    </row>
    <row r="102" spans="1:9">
      <c r="A102" s="17"/>
      <c r="B102" s="13" t="s">
        <v>18</v>
      </c>
      <c r="C102" s="17"/>
      <c r="D102" s="17"/>
      <c r="E102" s="26">
        <f>E101+E92+E85</f>
        <v>19034.3357</v>
      </c>
      <c r="F102" s="26">
        <f>F101+F92+F85</f>
        <v>16586.64</v>
      </c>
      <c r="G102" s="26">
        <f>G101+G92+G85</f>
        <v>18890.080000000002</v>
      </c>
      <c r="H102" s="15"/>
      <c r="I102" s="15"/>
    </row>
    <row r="103" spans="1:9">
      <c r="A103" s="17"/>
      <c r="B103" s="13" t="s">
        <v>32</v>
      </c>
      <c r="C103" s="17"/>
      <c r="D103" s="17"/>
      <c r="E103" s="26">
        <f>E102+E75</f>
        <v>66595.498850000004</v>
      </c>
      <c r="F103" s="26">
        <f>F102+F75</f>
        <v>66346.679999999993</v>
      </c>
      <c r="G103" s="26">
        <f>G102+G75</f>
        <v>62158.44</v>
      </c>
      <c r="H103" s="15"/>
      <c r="I103" s="15"/>
    </row>
    <row r="104" spans="1:9">
      <c r="A104" s="17"/>
      <c r="B104" s="13" t="s">
        <v>33</v>
      </c>
      <c r="C104" s="17"/>
      <c r="D104" s="17"/>
      <c r="E104" s="24"/>
      <c r="F104" s="26">
        <f>E103-F103</f>
        <v>248.81885000001057</v>
      </c>
      <c r="G104" s="26"/>
      <c r="H104" s="15"/>
      <c r="I104" s="15"/>
    </row>
    <row r="105" spans="1:9">
      <c r="A105" s="17"/>
      <c r="B105" s="13" t="s">
        <v>34</v>
      </c>
      <c r="C105" s="17"/>
      <c r="D105" s="17"/>
      <c r="E105" s="24"/>
      <c r="F105" s="26">
        <f>F104+F4</f>
        <v>8488.8188500000106</v>
      </c>
      <c r="G105" s="26"/>
      <c r="H105" s="15"/>
      <c r="I105" s="15"/>
    </row>
    <row r="106" spans="1:9" ht="12.75" customHeight="1"/>
  </sheetData>
  <mergeCells count="10">
    <mergeCell ref="C1:G1"/>
    <mergeCell ref="G2:G3"/>
    <mergeCell ref="H2:H3"/>
    <mergeCell ref="I2:I3"/>
    <mergeCell ref="A2:A3"/>
    <mergeCell ref="B2:B3"/>
    <mergeCell ref="C2:C3"/>
    <mergeCell ref="D2:D3"/>
    <mergeCell ref="E2:E3"/>
    <mergeCell ref="F2:F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2014-07-21T05:38:23Z</dcterms:modified>
</cp:coreProperties>
</file>