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5" i="1"/>
  <c r="G94"/>
  <c r="H93"/>
  <c r="G93"/>
  <c r="E93"/>
  <c r="E86"/>
  <c r="E85"/>
  <c r="E84"/>
  <c r="E80"/>
  <c r="E79"/>
  <c r="E78"/>
  <c r="J91"/>
  <c r="E89" s="1"/>
  <c r="E74"/>
  <c r="E73"/>
  <c r="E72"/>
  <c r="E76" s="1"/>
  <c r="H69"/>
  <c r="G69"/>
  <c r="E64"/>
  <c r="E63"/>
  <c r="E62"/>
  <c r="E68" s="1"/>
  <c r="E57"/>
  <c r="E65" s="1"/>
  <c r="E75" s="1"/>
  <c r="E81" s="1"/>
  <c r="E87" s="1"/>
  <c r="E56"/>
  <c r="E55"/>
  <c r="E54"/>
  <c r="E60" s="1"/>
  <c r="E50"/>
  <c r="E49"/>
  <c r="E48"/>
  <c r="E52" s="1"/>
  <c r="I45"/>
  <c r="H45"/>
  <c r="G45"/>
  <c r="E42"/>
  <c r="E41"/>
  <c r="E40"/>
  <c r="E44" s="1"/>
  <c r="E35"/>
  <c r="E34"/>
  <c r="E33"/>
  <c r="E38" s="1"/>
  <c r="E28"/>
  <c r="E27"/>
  <c r="E26"/>
  <c r="E25"/>
  <c r="J31"/>
  <c r="E30" s="1"/>
  <c r="I23"/>
  <c r="H23"/>
  <c r="G23"/>
  <c r="E20"/>
  <c r="E19"/>
  <c r="E18"/>
  <c r="E14"/>
  <c r="E13"/>
  <c r="E12"/>
  <c r="E8"/>
  <c r="E7"/>
  <c r="E6"/>
  <c r="E82" l="1"/>
  <c r="H46"/>
  <c r="H70" s="1"/>
  <c r="G46"/>
  <c r="I46"/>
  <c r="E69"/>
  <c r="G70"/>
  <c r="E29"/>
  <c r="E31" s="1"/>
  <c r="E45" s="1"/>
  <c r="E90"/>
  <c r="E92" s="1"/>
  <c r="E22"/>
  <c r="E10"/>
  <c r="E16"/>
  <c r="E23" l="1"/>
  <c r="E46" s="1"/>
  <c r="E70" s="1"/>
</calcChain>
</file>

<file path=xl/sharedStrings.xml><?xml version="1.0" encoding="utf-8"?>
<sst xmlns="http://schemas.openxmlformats.org/spreadsheetml/2006/main" count="110" uniqueCount="53">
  <si>
    <t>слив и наполнение водой системы отопления с осмотром системы</t>
  </si>
  <si>
    <t>Услуги АСС</t>
  </si>
  <si>
    <t>услуги по управлению домом</t>
  </si>
  <si>
    <t>усулуги ИРЦ</t>
  </si>
  <si>
    <t>сбор и вывоз ТБО</t>
  </si>
  <si>
    <t>Итого:</t>
  </si>
  <si>
    <t>СЕНТЯБРЬ 2012</t>
  </si>
  <si>
    <t>ОКТЯБРЬ 2012</t>
  </si>
  <si>
    <t>НОЯБРЬ 2012</t>
  </si>
  <si>
    <t>ДЕКАБРЬ 2012</t>
  </si>
  <si>
    <t>СТАТЬЯ "СОДЕРЖАНИЕ И ТЕКУЩИЙ РЕМОНТ ОБЩЕГО ИМУЩЕСТВА"</t>
  </si>
  <si>
    <t>В.Шляпиной,2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</si>
  <si>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</si>
  <si>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</si>
  <si>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</si>
  <si>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</si>
  <si>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</si>
  <si>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</si>
  <si>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</si>
  <si>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</si>
  <si>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АВГУСТ  2012</t>
  </si>
  <si>
    <t>Итого за 2012 год:</t>
  </si>
  <si>
    <t>экономия за 2012 год:</t>
  </si>
  <si>
    <t>экономия средств за 2012 год</t>
  </si>
  <si>
    <t>ЯНВАРЬ 2013</t>
  </si>
  <si>
    <t>ФЕВРАЛЬ 2013</t>
  </si>
  <si>
    <t>МАРТ 2013</t>
  </si>
  <si>
    <t>АПРЕЛЬ 2013</t>
  </si>
  <si>
    <t>МАЙ 2013</t>
  </si>
  <si>
    <t>ИЮНЬ 2013</t>
  </si>
  <si>
    <t>ИЮЛЬ 2013</t>
  </si>
  <si>
    <t>итого за  1 квартал:</t>
  </si>
  <si>
    <t xml:space="preserve">замена трубопроводов отопления из стальных труб на трубопроводы из многослойных металлополимерных труб </t>
  </si>
  <si>
    <t>100м</t>
  </si>
  <si>
    <t>осмотр инженерных сетей</t>
  </si>
  <si>
    <t>ч/час</t>
  </si>
  <si>
    <t>опломбировка ИПУ ХВС и ГВС  (кв.4)</t>
  </si>
  <si>
    <t>итого за 2 квартал:</t>
  </si>
  <si>
    <t>итого за 6 месяцев:</t>
  </si>
  <si>
    <t>приваривание навеса на железной двери</t>
  </si>
  <si>
    <t>шт</t>
  </si>
  <si>
    <t>смена электросчетчиков</t>
  </si>
  <si>
    <t>вывоз мусора машиной</t>
  </si>
  <si>
    <t>1000м3</t>
  </si>
  <si>
    <t>итого за 9 месяцев:</t>
  </si>
  <si>
    <t>итого за 3 квартал:</t>
  </si>
  <si>
    <t>перепрограммировка ОДПУ эл.энергии</t>
  </si>
  <si>
    <t>ОАО "Свердловэнергосбыт"</t>
  </si>
  <si>
    <t>отогрев стояка отопления</t>
  </si>
  <si>
    <t>покрытие поверхности изоляции труборовдов плирексом</t>
  </si>
  <si>
    <t>100м2</t>
  </si>
  <si>
    <t>вывоз мусора с погрузкой трактором</t>
  </si>
  <si>
    <t>экономия с учетом 2012 года: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</si>
</sst>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" fontId="2" fillId="0" borderId="0" xfId="0" applyNumberFormat="1" applyFont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1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57" workbookViewId="0">
      <selection activeCell="G95" sqref="G95"/>
    </sheetView>
  </sheetViews>
  <sheetFormatPr defaultRowHeight="15"/>
  <cols>
    <col min="1" max="1" width="6.28515625" style="21" bestFit="1" customWidth="1"/>
    <col min="2" max="2" width="36" style="8" bestFit="1" customWidth="1"/>
    <col min="3" max="4" width="9.140625" style="8"/>
    <col min="5" max="5" width="9.28515625" style="35" bestFit="1" customWidth="1"/>
    <col min="6" max="6" width="11.28515625" style="35" bestFit="1" customWidth="1"/>
    <col min="7" max="8" width="9.28515625" style="35" bestFit="1" customWidth="1"/>
    <col min="9" max="9" width="9.42578125" style="35" bestFit="1" customWidth="1"/>
  </cols>
  <sheetData>
    <row r="1" spans="1:9" ht="12.75" customHeight="1">
      <c r="B1" s="12" t="s">
        <v>11</v>
      </c>
      <c r="C1" s="13" t="s">
        <v>10</v>
      </c>
      <c r="D1" s="13"/>
      <c r="E1" s="32"/>
      <c r="F1" s="32"/>
      <c r="G1" s="32"/>
      <c r="H1" s="32"/>
      <c r="I1" s="32"/>
    </row>
    <row r="2" spans="1:9" ht="12.75" customHeight="1">
      <c r="A2" s="40" t="s">
        <v>12</v>
      </c>
      <c r="B2" s="41" t="s">
        <v>13</v>
      </c>
      <c r="C2" s="42" t="s">
        <v>14</v>
      </c>
      <c r="D2" s="42" t="s">
        <v>15</v>
      </c>
      <c r="E2" s="39" t="s">
        <v>16</v>
      </c>
      <c r="F2" s="39" t="s">
        <v>17</v>
      </c>
      <c r="G2" s="39" t="s">
        <v>18</v>
      </c>
      <c r="H2" s="39" t="s">
        <v>19</v>
      </c>
      <c r="I2" s="39"/>
    </row>
    <row r="3" spans="1:9" ht="12.75" customHeight="1">
      <c r="A3" s="40"/>
      <c r="B3" s="41"/>
      <c r="C3" s="42"/>
      <c r="D3" s="42"/>
      <c r="E3" s="39"/>
      <c r="F3" s="39"/>
      <c r="G3" s="39"/>
      <c r="H3" s="39"/>
      <c r="I3" s="39"/>
    </row>
    <row r="4" spans="1:9" ht="12.75" customHeight="1">
      <c r="A4" s="18"/>
      <c r="B4" s="7" t="s">
        <v>23</v>
      </c>
      <c r="C4" s="11"/>
      <c r="D4" s="11"/>
      <c r="E4" s="14"/>
      <c r="F4" s="30"/>
      <c r="G4" s="19">
        <v>4043</v>
      </c>
      <c r="H4" s="14"/>
      <c r="I4" s="14"/>
    </row>
    <row r="5" spans="1:9" ht="12.75" customHeight="1">
      <c r="A5" s="18"/>
      <c r="B5" s="2" t="s">
        <v>24</v>
      </c>
      <c r="C5" s="11"/>
      <c r="D5" s="11"/>
      <c r="E5" s="14"/>
      <c r="F5" s="30"/>
      <c r="G5" s="14"/>
      <c r="H5" s="14"/>
      <c r="I5" s="14"/>
    </row>
    <row r="6" spans="1:9" ht="12.75" customHeight="1">
      <c r="A6" s="18"/>
      <c r="B6" s="4" t="s">
        <v>1</v>
      </c>
      <c r="C6" s="5">
        <v>358.7</v>
      </c>
      <c r="D6" s="11"/>
      <c r="E6" s="14">
        <f>C6*0.22</f>
        <v>78.914000000000001</v>
      </c>
      <c r="F6" s="30"/>
      <c r="G6" s="14"/>
      <c r="H6" s="14"/>
      <c r="I6" s="14"/>
    </row>
    <row r="7" spans="1:9" ht="12.75" customHeight="1">
      <c r="A7" s="18"/>
      <c r="B7" s="4" t="s">
        <v>2</v>
      </c>
      <c r="C7" s="11"/>
      <c r="D7" s="11"/>
      <c r="E7" s="14">
        <f>C6*2</f>
        <v>717.4</v>
      </c>
      <c r="F7" s="30"/>
      <c r="G7" s="14"/>
      <c r="H7" s="14"/>
      <c r="I7" s="14"/>
    </row>
    <row r="8" spans="1:9" ht="12.75" customHeight="1">
      <c r="A8" s="18"/>
      <c r="B8" s="4" t="s">
        <v>3</v>
      </c>
      <c r="C8" s="11"/>
      <c r="D8" s="11"/>
      <c r="E8" s="14">
        <f>I10*0.035</f>
        <v>1006.0204</v>
      </c>
      <c r="F8" s="30"/>
      <c r="G8" s="14"/>
      <c r="H8" s="14"/>
      <c r="I8" s="14"/>
    </row>
    <row r="9" spans="1:9" ht="12.75" customHeight="1">
      <c r="A9" s="18"/>
      <c r="B9" s="4" t="s">
        <v>4</v>
      </c>
      <c r="C9" s="11"/>
      <c r="D9" s="11"/>
      <c r="E9" s="14">
        <v>650.04999999999995</v>
      </c>
      <c r="F9" s="30"/>
      <c r="G9" s="14"/>
      <c r="H9" s="14"/>
      <c r="I9" s="14"/>
    </row>
    <row r="10" spans="1:9" ht="12.75" customHeight="1">
      <c r="A10" s="18"/>
      <c r="B10" s="5" t="s">
        <v>5</v>
      </c>
      <c r="C10" s="11"/>
      <c r="D10" s="11"/>
      <c r="E10" s="19">
        <f>SUM(E6:E9)</f>
        <v>2452.3843999999999</v>
      </c>
      <c r="F10" s="30"/>
      <c r="G10" s="19">
        <v>3967.22</v>
      </c>
      <c r="H10" s="19">
        <v>3384.21</v>
      </c>
      <c r="I10" s="19">
        <v>28743.439999999999</v>
      </c>
    </row>
    <row r="11" spans="1:9" ht="12.75" customHeight="1">
      <c r="A11" s="18"/>
      <c r="B11" s="2" t="s">
        <v>25</v>
      </c>
      <c r="C11" s="11"/>
      <c r="D11" s="11"/>
      <c r="E11" s="14"/>
      <c r="F11" s="30"/>
      <c r="G11" s="14"/>
      <c r="H11" s="14"/>
      <c r="I11" s="14"/>
    </row>
    <row r="12" spans="1:9" ht="12.75" customHeight="1">
      <c r="A12" s="18"/>
      <c r="B12" s="4" t="s">
        <v>1</v>
      </c>
      <c r="C12" s="5">
        <v>358.7</v>
      </c>
      <c r="D12" s="11"/>
      <c r="E12" s="14">
        <f>C12*0.22</f>
        <v>78.914000000000001</v>
      </c>
      <c r="F12" s="30"/>
      <c r="G12" s="14"/>
      <c r="H12" s="14"/>
      <c r="I12" s="14"/>
    </row>
    <row r="13" spans="1:9" ht="12.75" customHeight="1">
      <c r="A13" s="18"/>
      <c r="B13" s="4" t="s">
        <v>2</v>
      </c>
      <c r="C13" s="11"/>
      <c r="D13" s="11"/>
      <c r="E13" s="14">
        <f>C12*2</f>
        <v>717.4</v>
      </c>
      <c r="F13" s="30"/>
      <c r="G13" s="14"/>
      <c r="H13" s="14"/>
      <c r="I13" s="14"/>
    </row>
    <row r="14" spans="1:9" ht="12.75" customHeight="1">
      <c r="A14" s="18"/>
      <c r="B14" s="4" t="s">
        <v>3</v>
      </c>
      <c r="C14" s="11"/>
      <c r="D14" s="11"/>
      <c r="E14" s="14">
        <f>I16*0.035</f>
        <v>1005.1412000000001</v>
      </c>
      <c r="F14" s="30"/>
      <c r="G14" s="14"/>
      <c r="H14" s="14"/>
      <c r="I14" s="14"/>
    </row>
    <row r="15" spans="1:9" ht="12.75" customHeight="1">
      <c r="A15" s="18"/>
      <c r="B15" s="4" t="s">
        <v>4</v>
      </c>
      <c r="C15" s="11"/>
      <c r="D15" s="11"/>
      <c r="E15" s="14">
        <v>650.04999999999995</v>
      </c>
      <c r="F15" s="30"/>
      <c r="G15" s="14"/>
      <c r="H15" s="14"/>
      <c r="I15" s="14"/>
    </row>
    <row r="16" spans="1:9" ht="12.75" customHeight="1">
      <c r="A16" s="18"/>
      <c r="B16" s="5" t="s">
        <v>5</v>
      </c>
      <c r="C16" s="11"/>
      <c r="D16" s="11"/>
      <c r="E16" s="19">
        <f>SUM(E12:E15)</f>
        <v>2451.5052000000001</v>
      </c>
      <c r="F16" s="30"/>
      <c r="G16" s="19">
        <v>3967.22</v>
      </c>
      <c r="H16" s="19">
        <v>3465.76</v>
      </c>
      <c r="I16" s="19">
        <v>28718.32</v>
      </c>
    </row>
    <row r="17" spans="1:10" ht="12.75" customHeight="1">
      <c r="A17" s="18"/>
      <c r="B17" s="2" t="s">
        <v>26</v>
      </c>
      <c r="C17" s="11"/>
      <c r="D17" s="11"/>
      <c r="E17" s="14"/>
      <c r="F17" s="30"/>
      <c r="G17" s="14"/>
      <c r="H17" s="14"/>
      <c r="I17" s="14"/>
    </row>
    <row r="18" spans="1:10" ht="12.75" customHeight="1">
      <c r="A18" s="18"/>
      <c r="B18" s="4" t="s">
        <v>1</v>
      </c>
      <c r="C18" s="5">
        <v>358.7</v>
      </c>
      <c r="D18" s="11"/>
      <c r="E18" s="14">
        <f>C18*0.22</f>
        <v>78.914000000000001</v>
      </c>
      <c r="F18" s="30"/>
      <c r="G18" s="14"/>
      <c r="H18" s="14"/>
      <c r="I18" s="14"/>
    </row>
    <row r="19" spans="1:10" ht="12.75" customHeight="1">
      <c r="A19" s="18"/>
      <c r="B19" s="4" t="s">
        <v>2</v>
      </c>
      <c r="C19" s="11"/>
      <c r="D19" s="11"/>
      <c r="E19" s="14">
        <f>C18*2</f>
        <v>717.4</v>
      </c>
      <c r="F19" s="30"/>
      <c r="G19" s="14"/>
      <c r="H19" s="14"/>
      <c r="I19" s="14"/>
    </row>
    <row r="20" spans="1:10" ht="12.75" customHeight="1">
      <c r="A20" s="18"/>
      <c r="B20" s="4" t="s">
        <v>3</v>
      </c>
      <c r="C20" s="11"/>
      <c r="D20" s="11"/>
      <c r="E20" s="14">
        <f>I22*0.035</f>
        <v>938.2663500000001</v>
      </c>
      <c r="F20" s="30"/>
      <c r="G20" s="14"/>
      <c r="H20" s="14"/>
      <c r="I20" s="14"/>
    </row>
    <row r="21" spans="1:10" ht="12.75" customHeight="1">
      <c r="A21" s="18"/>
      <c r="B21" s="4" t="s">
        <v>4</v>
      </c>
      <c r="C21" s="11"/>
      <c r="D21" s="11"/>
      <c r="E21" s="14">
        <v>650.04999999999995</v>
      </c>
      <c r="F21" s="30"/>
      <c r="G21" s="14"/>
      <c r="H21" s="14"/>
      <c r="I21" s="14"/>
    </row>
    <row r="22" spans="1:10" ht="12.75" customHeight="1">
      <c r="A22" s="18"/>
      <c r="B22" s="5" t="s">
        <v>5</v>
      </c>
      <c r="C22" s="11"/>
      <c r="D22" s="11"/>
      <c r="E22" s="19">
        <f>SUM(E18:E21)</f>
        <v>2384.6303500000004</v>
      </c>
      <c r="F22" s="30"/>
      <c r="G22" s="19">
        <v>3967.22</v>
      </c>
      <c r="H22" s="19">
        <v>4110.6099999999997</v>
      </c>
      <c r="I22" s="19">
        <v>26807.61</v>
      </c>
    </row>
    <row r="23" spans="1:10">
      <c r="A23" s="18"/>
      <c r="B23" s="5" t="s">
        <v>31</v>
      </c>
      <c r="C23" s="15"/>
      <c r="D23" s="15"/>
      <c r="E23" s="19">
        <f>E10+E16+E22</f>
        <v>7288.5199500000008</v>
      </c>
      <c r="F23" s="30"/>
      <c r="G23" s="19">
        <f>G22+G16+G10</f>
        <v>11901.66</v>
      </c>
      <c r="H23" s="19">
        <f>H22+H16+H10</f>
        <v>10960.58</v>
      </c>
      <c r="I23" s="19">
        <f>I22+I16+I10</f>
        <v>84269.37</v>
      </c>
    </row>
    <row r="24" spans="1:10" ht="12.75" customHeight="1">
      <c r="A24" s="18"/>
      <c r="B24" s="2" t="s">
        <v>27</v>
      </c>
      <c r="C24" s="11"/>
      <c r="D24" s="11"/>
      <c r="E24" s="14"/>
      <c r="F24" s="30"/>
      <c r="G24" s="14"/>
      <c r="H24" s="14"/>
      <c r="I24" s="14"/>
    </row>
    <row r="25" spans="1:10" ht="12.75" customHeight="1">
      <c r="A25" s="18"/>
      <c r="B25" s="4" t="s">
        <v>1</v>
      </c>
      <c r="C25" s="5">
        <v>358.7</v>
      </c>
      <c r="D25" s="11"/>
      <c r="E25" s="14">
        <f>C25*0.22</f>
        <v>78.914000000000001</v>
      </c>
      <c r="F25" s="30"/>
      <c r="G25" s="14"/>
      <c r="H25" s="14"/>
      <c r="I25" s="14"/>
    </row>
    <row r="26" spans="1:10" ht="12.75" customHeight="1">
      <c r="A26" s="18"/>
      <c r="B26" s="4" t="s">
        <v>2</v>
      </c>
      <c r="C26" s="11"/>
      <c r="D26" s="11"/>
      <c r="E26" s="14">
        <f>C25*2</f>
        <v>717.4</v>
      </c>
      <c r="F26" s="30"/>
      <c r="G26" s="14"/>
      <c r="H26" s="14"/>
      <c r="I26" s="14"/>
    </row>
    <row r="27" spans="1:10" ht="12.75" customHeight="1">
      <c r="A27" s="18"/>
      <c r="B27" s="4" t="s">
        <v>3</v>
      </c>
      <c r="C27" s="11"/>
      <c r="D27" s="11"/>
      <c r="E27" s="14">
        <f>I31*0.035</f>
        <v>971.99305000000004</v>
      </c>
      <c r="F27" s="30"/>
      <c r="G27" s="14"/>
      <c r="H27" s="14"/>
      <c r="I27" s="14"/>
    </row>
    <row r="28" spans="1:10" ht="12.75" customHeight="1">
      <c r="A28" s="18"/>
      <c r="B28" s="4" t="s">
        <v>4</v>
      </c>
      <c r="C28" s="11"/>
      <c r="D28" s="11"/>
      <c r="E28" s="14">
        <f>649.97</f>
        <v>649.97</v>
      </c>
      <c r="F28" s="30"/>
      <c r="G28" s="14"/>
      <c r="H28" s="14"/>
      <c r="I28" s="14"/>
    </row>
    <row r="29" spans="1:10" ht="39">
      <c r="A29" s="18">
        <v>1</v>
      </c>
      <c r="B29" s="22" t="s">
        <v>32</v>
      </c>
      <c r="C29" s="20" t="s">
        <v>33</v>
      </c>
      <c r="D29" s="20">
        <v>0.01</v>
      </c>
      <c r="E29" s="14">
        <f>94*J31</f>
        <v>929.5</v>
      </c>
      <c r="F29" s="30"/>
      <c r="G29" s="14"/>
      <c r="H29" s="14"/>
      <c r="I29" s="14"/>
    </row>
    <row r="30" spans="1:10" ht="12.75" customHeight="1">
      <c r="A30" s="18">
        <v>2</v>
      </c>
      <c r="B30" s="4" t="s">
        <v>34</v>
      </c>
      <c r="C30" s="20" t="s">
        <v>35</v>
      </c>
      <c r="D30" s="20">
        <v>6</v>
      </c>
      <c r="E30" s="14">
        <f>94*J31</f>
        <v>929.5</v>
      </c>
      <c r="F30" s="30"/>
      <c r="G30" s="14"/>
      <c r="H30" s="14"/>
      <c r="I30" s="14"/>
    </row>
    <row r="31" spans="1:10" ht="12.75" customHeight="1">
      <c r="A31" s="18"/>
      <c r="B31" s="5" t="s">
        <v>5</v>
      </c>
      <c r="C31" s="11"/>
      <c r="D31" s="11"/>
      <c r="E31" s="19">
        <f>SUM(E25:E30)</f>
        <v>4277.2770499999997</v>
      </c>
      <c r="F31" s="30"/>
      <c r="G31" s="19">
        <v>3967.22</v>
      </c>
      <c r="H31" s="19">
        <v>4928.76</v>
      </c>
      <c r="I31" s="19">
        <v>27771.23</v>
      </c>
      <c r="J31">
        <f>1859/188</f>
        <v>9.8882978723404253</v>
      </c>
    </row>
    <row r="32" spans="1:10" ht="12.75" customHeight="1">
      <c r="A32" s="18"/>
      <c r="B32" s="2" t="s">
        <v>28</v>
      </c>
      <c r="C32" s="11"/>
      <c r="D32" s="11"/>
      <c r="E32" s="14"/>
      <c r="F32" s="30"/>
      <c r="G32" s="14"/>
      <c r="H32" s="14"/>
      <c r="I32" s="14"/>
    </row>
    <row r="33" spans="1:9" ht="12.75" customHeight="1">
      <c r="A33" s="18"/>
      <c r="B33" s="4" t="s">
        <v>1</v>
      </c>
      <c r="C33" s="5">
        <v>358.7</v>
      </c>
      <c r="D33" s="11"/>
      <c r="E33" s="14">
        <f>C33*0.22</f>
        <v>78.914000000000001</v>
      </c>
      <c r="F33" s="30"/>
      <c r="G33" s="14"/>
      <c r="H33" s="14"/>
      <c r="I33" s="14"/>
    </row>
    <row r="34" spans="1:9" ht="12.75" customHeight="1">
      <c r="A34" s="18"/>
      <c r="B34" s="4" t="s">
        <v>2</v>
      </c>
      <c r="C34" s="11"/>
      <c r="D34" s="11"/>
      <c r="E34" s="14">
        <f>C33*2</f>
        <v>717.4</v>
      </c>
      <c r="F34" s="30"/>
      <c r="G34" s="14"/>
      <c r="H34" s="14"/>
      <c r="I34" s="14"/>
    </row>
    <row r="35" spans="1:9" ht="12.75" customHeight="1">
      <c r="A35" s="18"/>
      <c r="B35" s="4" t="s">
        <v>3</v>
      </c>
      <c r="C35" s="11"/>
      <c r="D35" s="11"/>
      <c r="E35" s="14">
        <f>I38*0.035</f>
        <v>711.3039500000001</v>
      </c>
      <c r="F35" s="30"/>
      <c r="G35" s="14"/>
      <c r="H35" s="14"/>
      <c r="I35" s="14"/>
    </row>
    <row r="36" spans="1:9" ht="12.75" customHeight="1">
      <c r="A36" s="18"/>
      <c r="B36" s="4" t="s">
        <v>4</v>
      </c>
      <c r="C36" s="11"/>
      <c r="D36" s="11"/>
      <c r="E36" s="14">
        <v>649.97</v>
      </c>
      <c r="F36" s="30"/>
      <c r="G36" s="14"/>
      <c r="H36" s="14"/>
      <c r="I36" s="14"/>
    </row>
    <row r="37" spans="1:9" ht="12.75" customHeight="1">
      <c r="A37" s="23">
        <v>1</v>
      </c>
      <c r="B37" s="4" t="s">
        <v>36</v>
      </c>
      <c r="C37" s="24"/>
      <c r="D37" s="24"/>
      <c r="E37" s="14">
        <v>500</v>
      </c>
      <c r="F37" s="30"/>
      <c r="G37" s="14"/>
      <c r="H37" s="14"/>
      <c r="I37" s="14"/>
    </row>
    <row r="38" spans="1:9" ht="12.75" customHeight="1">
      <c r="A38" s="18"/>
      <c r="B38" s="5" t="s">
        <v>5</v>
      </c>
      <c r="C38" s="11"/>
      <c r="D38" s="11"/>
      <c r="E38" s="19">
        <f>SUM(E33:E36)</f>
        <v>2157.5879500000001</v>
      </c>
      <c r="F38" s="30"/>
      <c r="G38" s="19">
        <v>3967.22</v>
      </c>
      <c r="H38" s="19">
        <v>3358.32</v>
      </c>
      <c r="I38" s="19">
        <v>20322.97</v>
      </c>
    </row>
    <row r="39" spans="1:9" ht="12.75" customHeight="1">
      <c r="A39" s="18"/>
      <c r="B39" s="2" t="s">
        <v>29</v>
      </c>
      <c r="C39" s="11"/>
      <c r="D39" s="11"/>
      <c r="E39" s="14"/>
      <c r="F39" s="30"/>
      <c r="G39" s="14"/>
      <c r="H39" s="14"/>
      <c r="I39" s="14"/>
    </row>
    <row r="40" spans="1:9" ht="12.75" customHeight="1">
      <c r="A40" s="18"/>
      <c r="B40" s="4" t="s">
        <v>1</v>
      </c>
      <c r="C40" s="5">
        <v>358.7</v>
      </c>
      <c r="D40" s="11"/>
      <c r="E40" s="14">
        <f>C40*0.22</f>
        <v>78.914000000000001</v>
      </c>
      <c r="F40" s="30"/>
      <c r="G40" s="14"/>
      <c r="H40" s="14"/>
      <c r="I40" s="14"/>
    </row>
    <row r="41" spans="1:9" ht="12.75" customHeight="1">
      <c r="A41" s="18"/>
      <c r="B41" s="4" t="s">
        <v>2</v>
      </c>
      <c r="C41" s="11"/>
      <c r="D41" s="11"/>
      <c r="E41" s="14">
        <f>C40*2</f>
        <v>717.4</v>
      </c>
      <c r="F41" s="30"/>
      <c r="G41" s="14"/>
      <c r="H41" s="14"/>
      <c r="I41" s="14"/>
    </row>
    <row r="42" spans="1:9" ht="12.75" customHeight="1">
      <c r="A42" s="18"/>
      <c r="B42" s="4" t="s">
        <v>3</v>
      </c>
      <c r="C42" s="11"/>
      <c r="D42" s="11"/>
      <c r="E42" s="14">
        <f>I44*0.035</f>
        <v>279.76235000000003</v>
      </c>
      <c r="F42" s="30"/>
      <c r="G42" s="14"/>
      <c r="H42" s="14"/>
      <c r="I42" s="14"/>
    </row>
    <row r="43" spans="1:9" ht="12.75" customHeight="1">
      <c r="A43" s="18"/>
      <c r="B43" s="4" t="s">
        <v>4</v>
      </c>
      <c r="C43" s="11"/>
      <c r="D43" s="11"/>
      <c r="E43" s="14">
        <v>649.97</v>
      </c>
      <c r="F43" s="30"/>
      <c r="G43" s="14"/>
      <c r="H43" s="14"/>
      <c r="I43" s="14"/>
    </row>
    <row r="44" spans="1:9" ht="12.75" customHeight="1">
      <c r="A44" s="18"/>
      <c r="B44" s="5" t="s">
        <v>5</v>
      </c>
      <c r="C44" s="11"/>
      <c r="D44" s="11"/>
      <c r="E44" s="19">
        <f>SUM(E40:E43)</f>
        <v>1726.0463500000001</v>
      </c>
      <c r="F44" s="30"/>
      <c r="G44" s="19">
        <v>3967.22</v>
      </c>
      <c r="H44" s="19">
        <v>4116.28</v>
      </c>
      <c r="I44" s="19">
        <v>7993.21</v>
      </c>
    </row>
    <row r="45" spans="1:9">
      <c r="A45" s="25"/>
      <c r="B45" s="5" t="s">
        <v>37</v>
      </c>
      <c r="C45" s="26"/>
      <c r="D45" s="26"/>
      <c r="E45" s="19">
        <f>E44+E38+E31</f>
        <v>8160.9113500000003</v>
      </c>
      <c r="F45" s="30"/>
      <c r="G45" s="19">
        <f>G44+G38+G31</f>
        <v>11901.66</v>
      </c>
      <c r="H45" s="19">
        <f>H44+H38+H31</f>
        <v>12403.36</v>
      </c>
      <c r="I45" s="19">
        <f>I44+I38+I31</f>
        <v>56087.41</v>
      </c>
    </row>
    <row r="46" spans="1:9">
      <c r="A46" s="25"/>
      <c r="B46" s="5" t="s">
        <v>38</v>
      </c>
      <c r="C46" s="26"/>
      <c r="D46" s="26"/>
      <c r="E46" s="19">
        <f>E45+E23</f>
        <v>15449.4313</v>
      </c>
      <c r="F46" s="30"/>
      <c r="G46" s="19">
        <f>G45+G23</f>
        <v>23803.32</v>
      </c>
      <c r="H46" s="19">
        <f>H45+H23</f>
        <v>23363.940000000002</v>
      </c>
      <c r="I46" s="19">
        <f>I45+I23</f>
        <v>140356.78</v>
      </c>
    </row>
    <row r="47" spans="1:9" ht="12.75" customHeight="1">
      <c r="A47" s="18"/>
      <c r="B47" s="2" t="s">
        <v>30</v>
      </c>
      <c r="C47" s="11"/>
      <c r="D47" s="11"/>
      <c r="E47" s="14"/>
      <c r="F47" s="30"/>
      <c r="G47" s="19"/>
      <c r="H47" s="19"/>
      <c r="I47" s="19"/>
    </row>
    <row r="48" spans="1:9" ht="12.75" customHeight="1">
      <c r="A48" s="18"/>
      <c r="B48" s="4" t="s">
        <v>1</v>
      </c>
      <c r="C48" s="5">
        <v>358.7</v>
      </c>
      <c r="D48" s="11"/>
      <c r="E48" s="14">
        <f>C48*0.22</f>
        <v>78.914000000000001</v>
      </c>
      <c r="F48" s="30"/>
      <c r="G48" s="14"/>
      <c r="H48" s="14"/>
      <c r="I48" s="14"/>
    </row>
    <row r="49" spans="1:9" ht="12.75" customHeight="1">
      <c r="A49" s="18"/>
      <c r="B49" s="4" t="s">
        <v>2</v>
      </c>
      <c r="C49" s="11"/>
      <c r="D49" s="11"/>
      <c r="E49" s="14">
        <f>C48*2</f>
        <v>717.4</v>
      </c>
      <c r="F49" s="30"/>
      <c r="G49" s="14"/>
      <c r="H49" s="14"/>
      <c r="I49" s="14"/>
    </row>
    <row r="50" spans="1:9" ht="12.75" customHeight="1">
      <c r="A50" s="18"/>
      <c r="B50" s="4" t="s">
        <v>3</v>
      </c>
      <c r="C50" s="11"/>
      <c r="D50" s="11"/>
      <c r="E50" s="14">
        <f>I52*0.035</f>
        <v>256.52690000000001</v>
      </c>
      <c r="F50" s="30"/>
      <c r="G50" s="14"/>
      <c r="H50" s="14"/>
      <c r="I50" s="14"/>
    </row>
    <row r="51" spans="1:9" ht="12.75" customHeight="1">
      <c r="A51" s="18"/>
      <c r="B51" s="4" t="s">
        <v>4</v>
      </c>
      <c r="C51" s="11"/>
      <c r="D51" s="11"/>
      <c r="E51" s="14">
        <v>675.5</v>
      </c>
      <c r="F51" s="30"/>
      <c r="G51" s="14"/>
      <c r="H51" s="14"/>
      <c r="I51" s="14"/>
    </row>
    <row r="52" spans="1:9" ht="12.75" customHeight="1">
      <c r="A52" s="18"/>
      <c r="B52" s="5" t="s">
        <v>5</v>
      </c>
      <c r="C52" s="11"/>
      <c r="D52" s="11"/>
      <c r="E52" s="19">
        <f>SUM(E48:E51)</f>
        <v>1728.3408999999999</v>
      </c>
      <c r="F52" s="30"/>
      <c r="G52" s="19">
        <v>3967.22</v>
      </c>
      <c r="H52" s="19">
        <v>3558.24</v>
      </c>
      <c r="I52" s="19">
        <v>7329.34</v>
      </c>
    </row>
    <row r="53" spans="1:9" ht="12.75" customHeight="1">
      <c r="A53" s="18"/>
      <c r="B53" s="2" t="s">
        <v>20</v>
      </c>
      <c r="C53" s="9"/>
      <c r="D53" s="9"/>
      <c r="E53" s="14"/>
      <c r="F53" s="30"/>
      <c r="G53" s="14"/>
      <c r="H53" s="14"/>
      <c r="I53" s="14"/>
    </row>
    <row r="54" spans="1:9" ht="12.75" customHeight="1">
      <c r="A54" s="18"/>
      <c r="B54" s="4" t="s">
        <v>1</v>
      </c>
      <c r="C54" s="27">
        <v>358.7</v>
      </c>
      <c r="D54" s="1"/>
      <c r="E54" s="16">
        <f>C54*0.22</f>
        <v>78.914000000000001</v>
      </c>
      <c r="F54" s="3"/>
      <c r="G54" s="14"/>
      <c r="H54" s="14"/>
      <c r="I54" s="14"/>
    </row>
    <row r="55" spans="1:9" ht="12.75" customHeight="1">
      <c r="A55" s="18"/>
      <c r="B55" s="4" t="s">
        <v>2</v>
      </c>
      <c r="C55" s="1"/>
      <c r="D55" s="1"/>
      <c r="E55" s="16">
        <f>C54*2</f>
        <v>717.4</v>
      </c>
      <c r="F55" s="3"/>
      <c r="G55" s="14"/>
      <c r="H55" s="14"/>
      <c r="I55" s="14"/>
    </row>
    <row r="56" spans="1:9" ht="12.75" customHeight="1">
      <c r="A56" s="18"/>
      <c r="B56" s="4" t="s">
        <v>3</v>
      </c>
      <c r="C56" s="1"/>
      <c r="D56" s="1"/>
      <c r="E56" s="16">
        <f>I60*0.035</f>
        <v>280.34860000000003</v>
      </c>
      <c r="F56" s="3"/>
      <c r="G56" s="14"/>
      <c r="H56" s="14"/>
      <c r="I56" s="14"/>
    </row>
    <row r="57" spans="1:9" ht="12.75" customHeight="1">
      <c r="A57" s="18"/>
      <c r="B57" s="4" t="s">
        <v>4</v>
      </c>
      <c r="C57" s="1"/>
      <c r="D57" s="1"/>
      <c r="E57" s="16">
        <f>E51</f>
        <v>675.5</v>
      </c>
      <c r="F57" s="3"/>
      <c r="G57" s="14"/>
      <c r="H57" s="14"/>
      <c r="I57" s="14"/>
    </row>
    <row r="58" spans="1:9" ht="12.75" customHeight="1">
      <c r="A58" s="28">
        <v>1</v>
      </c>
      <c r="B58" s="4" t="s">
        <v>39</v>
      </c>
      <c r="C58" s="1" t="s">
        <v>40</v>
      </c>
      <c r="D58" s="1">
        <v>1</v>
      </c>
      <c r="E58" s="16">
        <v>320</v>
      </c>
      <c r="F58" s="3"/>
      <c r="G58" s="14"/>
      <c r="H58" s="14"/>
      <c r="I58" s="14"/>
    </row>
    <row r="59" spans="1:9" ht="12.75" customHeight="1">
      <c r="A59" s="29">
        <v>2</v>
      </c>
      <c r="B59" s="4" t="s">
        <v>41</v>
      </c>
      <c r="C59" s="1" t="s">
        <v>40</v>
      </c>
      <c r="D59" s="1">
        <v>1</v>
      </c>
      <c r="E59" s="16">
        <v>1703</v>
      </c>
      <c r="F59" s="3"/>
      <c r="G59" s="14"/>
      <c r="H59" s="14"/>
      <c r="I59" s="14"/>
    </row>
    <row r="60" spans="1:9" ht="12.75" customHeight="1">
      <c r="A60" s="18"/>
      <c r="B60" s="5" t="s">
        <v>5</v>
      </c>
      <c r="C60" s="1"/>
      <c r="D60" s="1"/>
      <c r="E60" s="17">
        <f>SUM(E54:E59)</f>
        <v>3775.1626000000001</v>
      </c>
      <c r="F60" s="3"/>
      <c r="G60" s="19">
        <v>3967.22</v>
      </c>
      <c r="H60" s="19">
        <v>4538.34</v>
      </c>
      <c r="I60" s="19">
        <v>8009.96</v>
      </c>
    </row>
    <row r="61" spans="1:9" ht="12.75" customHeight="1">
      <c r="A61" s="18"/>
      <c r="B61" s="2" t="s">
        <v>6</v>
      </c>
      <c r="C61" s="1"/>
      <c r="D61" s="1"/>
      <c r="E61" s="16"/>
      <c r="F61" s="3"/>
      <c r="G61" s="14"/>
      <c r="H61" s="14"/>
      <c r="I61" s="14"/>
    </row>
    <row r="62" spans="1:9" ht="12.75" customHeight="1">
      <c r="A62" s="18"/>
      <c r="B62" s="4" t="s">
        <v>1</v>
      </c>
      <c r="C62" s="27">
        <v>358.7</v>
      </c>
      <c r="D62" s="1"/>
      <c r="E62" s="16">
        <f>C62*0.22</f>
        <v>78.914000000000001</v>
      </c>
      <c r="F62" s="3"/>
      <c r="G62" s="14"/>
      <c r="H62" s="14"/>
      <c r="I62" s="14"/>
    </row>
    <row r="63" spans="1:9" ht="12.75" customHeight="1">
      <c r="A63" s="18"/>
      <c r="B63" s="4" t="s">
        <v>2</v>
      </c>
      <c r="C63" s="1"/>
      <c r="D63" s="1"/>
      <c r="E63" s="16">
        <f>C62*2</f>
        <v>717.4</v>
      </c>
      <c r="F63" s="3"/>
      <c r="G63" s="14"/>
      <c r="H63" s="14"/>
      <c r="I63" s="14"/>
    </row>
    <row r="64" spans="1:9" ht="12.75" customHeight="1">
      <c r="A64" s="18"/>
      <c r="B64" s="4" t="s">
        <v>3</v>
      </c>
      <c r="C64" s="1"/>
      <c r="D64" s="1"/>
      <c r="E64" s="16">
        <f>I68*0.035</f>
        <v>491.42275000000001</v>
      </c>
      <c r="F64" s="3"/>
      <c r="G64" s="14"/>
      <c r="H64" s="14"/>
      <c r="I64" s="14"/>
    </row>
    <row r="65" spans="1:9" ht="12.75" customHeight="1">
      <c r="A65" s="18"/>
      <c r="B65" s="4" t="s">
        <v>4</v>
      </c>
      <c r="C65" s="1"/>
      <c r="D65" s="1"/>
      <c r="E65" s="16">
        <f>E57</f>
        <v>675.5</v>
      </c>
      <c r="F65" s="3"/>
      <c r="G65" s="14"/>
      <c r="H65" s="14"/>
      <c r="I65" s="14"/>
    </row>
    <row r="66" spans="1:9" ht="26.25">
      <c r="A66" s="18">
        <v>1</v>
      </c>
      <c r="B66" s="10" t="s">
        <v>0</v>
      </c>
      <c r="C66" s="1" t="s">
        <v>43</v>
      </c>
      <c r="D66" s="1">
        <v>1.706</v>
      </c>
      <c r="E66" s="14">
        <v>290</v>
      </c>
      <c r="F66" s="33"/>
      <c r="G66" s="34"/>
      <c r="H66" s="34"/>
      <c r="I66" s="14"/>
    </row>
    <row r="67" spans="1:9" ht="12.75" customHeight="1">
      <c r="A67" s="18">
        <v>2</v>
      </c>
      <c r="B67" s="1" t="s">
        <v>42</v>
      </c>
      <c r="C67" s="1"/>
      <c r="D67" s="1"/>
      <c r="E67" s="14">
        <v>320</v>
      </c>
      <c r="F67" s="33"/>
      <c r="G67" s="34"/>
      <c r="H67" s="34"/>
      <c r="I67" s="14"/>
    </row>
    <row r="68" spans="1:9" ht="12.75" customHeight="1">
      <c r="A68" s="18"/>
      <c r="B68" s="5" t="s">
        <v>5</v>
      </c>
      <c r="C68" s="1"/>
      <c r="D68" s="1"/>
      <c r="E68" s="17">
        <f>SUM(E62:E67)</f>
        <v>2573.23675</v>
      </c>
      <c r="F68" s="3"/>
      <c r="G68" s="19">
        <v>3967.22</v>
      </c>
      <c r="H68" s="19">
        <v>1890.28</v>
      </c>
      <c r="I68" s="19">
        <v>14040.65</v>
      </c>
    </row>
    <row r="69" spans="1:9">
      <c r="A69" s="31"/>
      <c r="B69" s="5" t="s">
        <v>45</v>
      </c>
      <c r="C69" s="1"/>
      <c r="D69" s="1"/>
      <c r="E69" s="17">
        <f>E68+E60+E52</f>
        <v>8076.7402499999998</v>
      </c>
      <c r="F69" s="3"/>
      <c r="G69" s="19">
        <f>G68+G60+G52</f>
        <v>11901.66</v>
      </c>
      <c r="H69" s="19">
        <f>H68+H60+H52</f>
        <v>9986.86</v>
      </c>
      <c r="I69" s="19"/>
    </row>
    <row r="70" spans="1:9">
      <c r="A70" s="31"/>
      <c r="B70" s="5" t="s">
        <v>44</v>
      </c>
      <c r="C70" s="1"/>
      <c r="D70" s="1"/>
      <c r="E70" s="17">
        <f>E69+E46</f>
        <v>23526.171549999999</v>
      </c>
      <c r="F70" s="3"/>
      <c r="G70" s="19">
        <f>G69+G46</f>
        <v>35704.979999999996</v>
      </c>
      <c r="H70" s="19">
        <f>H69+H46</f>
        <v>33350.800000000003</v>
      </c>
      <c r="I70" s="19"/>
    </row>
    <row r="71" spans="1:9" ht="12.75" customHeight="1">
      <c r="A71" s="18"/>
      <c r="B71" s="2" t="s">
        <v>7</v>
      </c>
      <c r="C71" s="1"/>
      <c r="D71" s="1"/>
      <c r="E71" s="16"/>
      <c r="F71" s="3"/>
      <c r="G71" s="14"/>
      <c r="H71" s="14"/>
      <c r="I71" s="14"/>
    </row>
    <row r="72" spans="1:9" ht="12.75" customHeight="1">
      <c r="A72" s="18"/>
      <c r="B72" s="4" t="s">
        <v>1</v>
      </c>
      <c r="C72" s="27">
        <v>358.7</v>
      </c>
      <c r="D72" s="1"/>
      <c r="E72" s="16">
        <f>C72*0.22</f>
        <v>78.914000000000001</v>
      </c>
      <c r="F72" s="3"/>
      <c r="G72" s="14"/>
      <c r="H72" s="14"/>
      <c r="I72" s="14"/>
    </row>
    <row r="73" spans="1:9" ht="12.75" customHeight="1">
      <c r="A73" s="18"/>
      <c r="B73" s="4" t="s">
        <v>2</v>
      </c>
      <c r="C73" s="1"/>
      <c r="D73" s="1"/>
      <c r="E73" s="16">
        <f>C72*2</f>
        <v>717.4</v>
      </c>
      <c r="F73" s="3"/>
      <c r="G73" s="14"/>
      <c r="H73" s="14"/>
      <c r="I73" s="14"/>
    </row>
    <row r="74" spans="1:9" ht="12.75" customHeight="1">
      <c r="A74" s="18"/>
      <c r="B74" s="4" t="s">
        <v>3</v>
      </c>
      <c r="C74" s="1"/>
      <c r="D74" s="1"/>
      <c r="E74" s="16">
        <f>I76*0.035</f>
        <v>979.01580000000013</v>
      </c>
      <c r="F74" s="3"/>
      <c r="G74" s="14"/>
      <c r="H74" s="14"/>
      <c r="I74" s="14"/>
    </row>
    <row r="75" spans="1:9" ht="12.75" customHeight="1">
      <c r="A75" s="18"/>
      <c r="B75" s="4" t="s">
        <v>4</v>
      </c>
      <c r="C75" s="1"/>
      <c r="D75" s="1"/>
      <c r="E75" s="16">
        <f>E65</f>
        <v>675.5</v>
      </c>
      <c r="F75" s="3"/>
      <c r="G75" s="14"/>
      <c r="H75" s="14"/>
      <c r="I75" s="14"/>
    </row>
    <row r="76" spans="1:9" ht="12.75" customHeight="1">
      <c r="A76" s="18"/>
      <c r="B76" s="5" t="s">
        <v>5</v>
      </c>
      <c r="C76" s="1"/>
      <c r="D76" s="1"/>
      <c r="E76" s="17">
        <f>SUM(E72:E75)</f>
        <v>2450.8298</v>
      </c>
      <c r="F76" s="3"/>
      <c r="G76" s="19">
        <v>3967.22</v>
      </c>
      <c r="H76" s="19">
        <v>4389.49</v>
      </c>
      <c r="I76" s="19">
        <v>27971.88</v>
      </c>
    </row>
    <row r="77" spans="1:9" ht="12.75" customHeight="1">
      <c r="A77" s="18"/>
      <c r="B77" s="2" t="s">
        <v>8</v>
      </c>
      <c r="C77" s="1"/>
      <c r="D77" s="1"/>
      <c r="E77" s="16"/>
      <c r="F77" s="3"/>
      <c r="G77" s="14"/>
      <c r="H77" s="14"/>
      <c r="I77" s="14"/>
    </row>
    <row r="78" spans="1:9" ht="12.75" customHeight="1">
      <c r="A78" s="18"/>
      <c r="B78" s="4" t="s">
        <v>1</v>
      </c>
      <c r="C78" s="27">
        <v>358.7</v>
      </c>
      <c r="D78" s="1"/>
      <c r="E78" s="16">
        <f>C78*0.22</f>
        <v>78.914000000000001</v>
      </c>
      <c r="F78" s="3"/>
      <c r="G78" s="14"/>
      <c r="H78" s="14"/>
      <c r="I78" s="14"/>
    </row>
    <row r="79" spans="1:9" ht="12.75" customHeight="1">
      <c r="A79" s="18"/>
      <c r="B79" s="4" t="s">
        <v>2</v>
      </c>
      <c r="C79" s="1"/>
      <c r="D79" s="1"/>
      <c r="E79" s="16">
        <f>C78*2</f>
        <v>717.4</v>
      </c>
      <c r="F79" s="3"/>
      <c r="G79" s="14"/>
      <c r="H79" s="14"/>
      <c r="I79" s="14"/>
    </row>
    <row r="80" spans="1:9" ht="12.75" customHeight="1">
      <c r="A80" s="18"/>
      <c r="B80" s="4" t="s">
        <v>3</v>
      </c>
      <c r="C80" s="1"/>
      <c r="D80" s="1"/>
      <c r="E80" s="16">
        <f>I82*0.035</f>
        <v>1046.6116500000001</v>
      </c>
      <c r="F80" s="3"/>
      <c r="G80" s="14"/>
      <c r="H80" s="14"/>
      <c r="I80" s="14"/>
    </row>
    <row r="81" spans="1:10" ht="12.75" customHeight="1">
      <c r="A81" s="18"/>
      <c r="B81" s="4" t="s">
        <v>4</v>
      </c>
      <c r="C81" s="1"/>
      <c r="D81" s="1"/>
      <c r="E81" s="16">
        <f>E75</f>
        <v>675.5</v>
      </c>
      <c r="F81" s="3"/>
      <c r="G81" s="14"/>
      <c r="H81" s="14"/>
      <c r="I81" s="14"/>
    </row>
    <row r="82" spans="1:10" ht="12.75" customHeight="1">
      <c r="A82" s="18"/>
      <c r="B82" s="5" t="s">
        <v>5</v>
      </c>
      <c r="C82" s="1"/>
      <c r="D82" s="1"/>
      <c r="E82" s="17">
        <f>SUM(E78:E81)</f>
        <v>2518.4256500000001</v>
      </c>
      <c r="F82" s="3"/>
      <c r="G82" s="19">
        <v>3967.22</v>
      </c>
      <c r="H82" s="19">
        <v>3576.32</v>
      </c>
      <c r="I82" s="19">
        <v>29903.19</v>
      </c>
    </row>
    <row r="83" spans="1:10" ht="12.75" customHeight="1">
      <c r="A83" s="18"/>
      <c r="B83" s="2" t="s">
        <v>9</v>
      </c>
      <c r="C83" s="1"/>
      <c r="D83" s="1"/>
      <c r="E83" s="16"/>
      <c r="F83" s="3"/>
      <c r="G83" s="14"/>
      <c r="H83" s="14"/>
      <c r="I83" s="14"/>
    </row>
    <row r="84" spans="1:10" ht="12.75" customHeight="1">
      <c r="A84" s="18"/>
      <c r="B84" s="4" t="s">
        <v>1</v>
      </c>
      <c r="C84" s="27">
        <v>358.7</v>
      </c>
      <c r="D84" s="1"/>
      <c r="E84" s="16">
        <f>C84*0.22</f>
        <v>78.914000000000001</v>
      </c>
      <c r="F84" s="3"/>
      <c r="G84" s="14"/>
      <c r="H84" s="14"/>
      <c r="I84" s="14"/>
    </row>
    <row r="85" spans="1:10" ht="12.75" customHeight="1">
      <c r="A85" s="18"/>
      <c r="B85" s="4" t="s">
        <v>2</v>
      </c>
      <c r="C85" s="1"/>
      <c r="D85" s="1"/>
      <c r="E85" s="16">
        <f>C84*2</f>
        <v>717.4</v>
      </c>
      <c r="F85" s="3"/>
      <c r="G85" s="14"/>
      <c r="H85" s="14"/>
      <c r="I85" s="14"/>
    </row>
    <row r="86" spans="1:10" ht="12.75" customHeight="1">
      <c r="A86" s="18"/>
      <c r="B86" s="4" t="s">
        <v>3</v>
      </c>
      <c r="C86" s="1"/>
      <c r="D86" s="1"/>
      <c r="E86" s="16">
        <f>I92*0.035</f>
        <v>1064.8526000000002</v>
      </c>
      <c r="F86" s="3"/>
      <c r="G86" s="14"/>
      <c r="H86" s="14"/>
      <c r="I86" s="14"/>
    </row>
    <row r="87" spans="1:10" ht="12.75" customHeight="1">
      <c r="A87" s="18"/>
      <c r="B87" s="4" t="s">
        <v>4</v>
      </c>
      <c r="C87" s="1"/>
      <c r="D87" s="1"/>
      <c r="E87" s="16">
        <f>E81</f>
        <v>675.5</v>
      </c>
      <c r="F87" s="3"/>
      <c r="G87" s="14"/>
      <c r="H87" s="14"/>
      <c r="I87" s="14"/>
    </row>
    <row r="88" spans="1:10" ht="12.75" customHeight="1">
      <c r="A88" s="36">
        <v>1</v>
      </c>
      <c r="B88" s="4" t="s">
        <v>46</v>
      </c>
      <c r="C88" s="1"/>
      <c r="D88" s="1"/>
      <c r="E88" s="16">
        <v>600</v>
      </c>
      <c r="F88" s="3" t="s">
        <v>47</v>
      </c>
      <c r="G88" s="14"/>
      <c r="H88" s="14"/>
      <c r="I88" s="14"/>
    </row>
    <row r="89" spans="1:10" ht="12.75" customHeight="1">
      <c r="A89" s="37">
        <v>2</v>
      </c>
      <c r="B89" s="4" t="s">
        <v>48</v>
      </c>
      <c r="C89" s="1" t="s">
        <v>35</v>
      </c>
      <c r="D89" s="1">
        <v>2</v>
      </c>
      <c r="E89" s="16">
        <f>31*J91</f>
        <v>255.94871794871798</v>
      </c>
      <c r="F89" s="3"/>
      <c r="G89" s="14"/>
      <c r="H89" s="14"/>
      <c r="I89" s="14"/>
    </row>
    <row r="90" spans="1:10" ht="26.25">
      <c r="A90" s="37">
        <v>3</v>
      </c>
      <c r="B90" s="22" t="s">
        <v>49</v>
      </c>
      <c r="C90" s="1" t="s">
        <v>50</v>
      </c>
      <c r="D90" s="1">
        <v>1.4999999999999999E-2</v>
      </c>
      <c r="E90" s="16">
        <f>125*J91</f>
        <v>1032.0512820512822</v>
      </c>
      <c r="F90" s="3"/>
      <c r="G90" s="14"/>
      <c r="H90" s="14"/>
      <c r="I90" s="14"/>
    </row>
    <row r="91" spans="1:10" ht="12.75" customHeight="1">
      <c r="A91" s="37">
        <v>4</v>
      </c>
      <c r="B91" s="4" t="s">
        <v>51</v>
      </c>
      <c r="C91" s="1"/>
      <c r="D91" s="1"/>
      <c r="E91" s="16">
        <v>640</v>
      </c>
      <c r="F91" s="3"/>
      <c r="G91" s="14"/>
      <c r="H91" s="14"/>
      <c r="I91" s="14"/>
      <c r="J91">
        <f>1288/156</f>
        <v>8.2564102564102573</v>
      </c>
    </row>
    <row r="92" spans="1:10" ht="12.75" customHeight="1">
      <c r="A92" s="18"/>
      <c r="B92" s="5" t="s">
        <v>5</v>
      </c>
      <c r="C92" s="1"/>
      <c r="D92" s="1"/>
      <c r="E92" s="17">
        <f>SUM(E84:E91)</f>
        <v>5064.6666000000005</v>
      </c>
      <c r="F92" s="3"/>
      <c r="G92" s="19">
        <v>3967</v>
      </c>
      <c r="H92" s="19">
        <v>4769.6499999999996</v>
      </c>
      <c r="I92" s="19">
        <v>30424.36</v>
      </c>
    </row>
    <row r="93" spans="1:10">
      <c r="A93" s="18"/>
      <c r="B93" s="7" t="s">
        <v>21</v>
      </c>
      <c r="C93" s="1"/>
      <c r="D93" s="1"/>
      <c r="E93" s="17">
        <f>E92+E82+E76</f>
        <v>10033.922050000001</v>
      </c>
      <c r="F93" s="6"/>
      <c r="G93" s="19">
        <f>G92+G82+G76</f>
        <v>11901.439999999999</v>
      </c>
      <c r="H93" s="19">
        <f>H91+H82+H76</f>
        <v>7965.8099999999995</v>
      </c>
      <c r="I93" s="14"/>
    </row>
    <row r="94" spans="1:10">
      <c r="A94" s="18"/>
      <c r="B94" s="7" t="s">
        <v>22</v>
      </c>
      <c r="C94" s="1"/>
      <c r="D94" s="1"/>
      <c r="E94" s="14"/>
      <c r="F94" s="3"/>
      <c r="G94" s="19">
        <f>G93-E93</f>
        <v>1867.5179499999977</v>
      </c>
      <c r="H94" s="14"/>
      <c r="I94" s="14"/>
    </row>
    <row r="95" spans="1:10">
      <c r="A95" s="38"/>
      <c r="B95" s="7" t="s">
        <v>52</v>
      </c>
      <c r="C95" s="1"/>
      <c r="D95" s="1"/>
      <c r="E95" s="3"/>
      <c r="F95" s="3"/>
      <c r="G95" s="6">
        <f>G94+G4</f>
        <v>5910.5179499999977</v>
      </c>
      <c r="H95" s="3"/>
      <c r="I95" s="3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2014-02-27T03:27:57Z</dcterms:modified>
</cp:coreProperties>
</file>