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8" i="1"/>
  <c r="G87"/>
  <c r="H86"/>
  <c r="G86"/>
  <c r="E86"/>
  <c r="H85"/>
  <c r="G85"/>
  <c r="E85"/>
  <c r="E84"/>
  <c r="E82"/>
  <c r="E81"/>
  <c r="E80"/>
  <c r="E79"/>
  <c r="E77"/>
  <c r="E76"/>
  <c r="E75"/>
  <c r="E74"/>
  <c r="E73"/>
  <c r="E71"/>
  <c r="E67"/>
  <c r="E66"/>
  <c r="E65"/>
  <c r="E69"/>
  <c r="J71"/>
  <c r="E70" s="1"/>
  <c r="H62"/>
  <c r="G62"/>
  <c r="E60"/>
  <c r="E68" s="1"/>
  <c r="E59"/>
  <c r="E58"/>
  <c r="E57"/>
  <c r="E61" s="1"/>
  <c r="E53" l="1"/>
  <c r="E52"/>
  <c r="E51"/>
  <c r="E55" s="1"/>
  <c r="E47"/>
  <c r="E46"/>
  <c r="E45"/>
  <c r="I42"/>
  <c r="I43" s="1"/>
  <c r="H42"/>
  <c r="G42"/>
  <c r="E39"/>
  <c r="E38"/>
  <c r="E37"/>
  <c r="E41" s="1"/>
  <c r="E42" s="1"/>
  <c r="E33"/>
  <c r="E32"/>
  <c r="E31"/>
  <c r="E35" s="1"/>
  <c r="E28"/>
  <c r="E27"/>
  <c r="E26"/>
  <c r="E25"/>
  <c r="E29" s="1"/>
  <c r="I23"/>
  <c r="H23"/>
  <c r="G23"/>
  <c r="E20"/>
  <c r="E19"/>
  <c r="E18"/>
  <c r="E22" s="1"/>
  <c r="E14"/>
  <c r="E13"/>
  <c r="E12"/>
  <c r="E8"/>
  <c r="E7"/>
  <c r="E6"/>
  <c r="E10" s="1"/>
  <c r="H43" l="1"/>
  <c r="H63" s="1"/>
  <c r="E16"/>
  <c r="E23" s="1"/>
  <c r="E43" s="1"/>
  <c r="G43"/>
  <c r="G63" s="1"/>
  <c r="E49"/>
  <c r="E62" s="1"/>
  <c r="E63" l="1"/>
</calcChain>
</file>

<file path=xl/sharedStrings.xml><?xml version="1.0" encoding="utf-8"?>
<sst xmlns="http://schemas.openxmlformats.org/spreadsheetml/2006/main" count="98" uniqueCount="42">
  <si>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</si>
  <si>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</si>
  <si>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</si>
  <si>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</si>
  <si>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</si>
  <si>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</si>
  <si>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</si>
  <si>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</si>
  <si>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</si>
  <si>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</si>
  <si>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</si>
  <si>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услуги ИРЦ</t>
  </si>
  <si>
    <t>сбор и вывоз ТБО</t>
  </si>
  <si>
    <t>Итого:</t>
  </si>
  <si>
    <t>итого за 4 квартал:</t>
  </si>
  <si>
    <t>ПАВЛА АБРАМОВА, 14</t>
  </si>
  <si>
    <t>экономия за 2012 год:</t>
  </si>
  <si>
    <t>ЯНВАРЬ 2013</t>
  </si>
  <si>
    <t>ФЕВРАЛЬ 2013</t>
  </si>
  <si>
    <t>МАРТ 2013</t>
  </si>
  <si>
    <t>итого за 1 квартал:</t>
  </si>
  <si>
    <t>АПРЕЛЬ 2013</t>
  </si>
  <si>
    <t>МАЙ 2013</t>
  </si>
  <si>
    <t>ИЮНЬ 2013</t>
  </si>
  <si>
    <t>итого за 2 квартал:</t>
  </si>
  <si>
    <t>итого за 6 месяцев</t>
  </si>
  <si>
    <t>ИЮЛЬ 2013</t>
  </si>
  <si>
    <t>АВГУСТ 2013</t>
  </si>
  <si>
    <t>СЕНТЯБРЬ 2013</t>
  </si>
  <si>
    <t>итого за 3 квартал:</t>
  </si>
  <si>
    <t>ОКТЯБРЬ 2013 год.</t>
  </si>
  <si>
    <t>НОЯБРЬ 2013 год.</t>
  </si>
  <si>
    <t>ДЕКАБРЬ 2013год.</t>
  </si>
  <si>
    <t>итого за 9 месяцев:</t>
  </si>
  <si>
    <t>экономия с учетом 2012 года:</t>
  </si>
  <si>
    <t>смена электросчетчиков</t>
  </si>
  <si>
    <t>шт</t>
  </si>
  <si>
    <t>смена выключателей</t>
  </si>
  <si>
    <t>перепрограммировка ОДПУ эл.энергии</t>
  </si>
  <si>
    <t>ОАО "Свердловэнергосбыт"</t>
  </si>
  <si>
    <t>итого за 2013 год:</t>
  </si>
  <si>
    <t>экономия за 2013 год: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</si>
</sst>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2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1" fontId="6" fillId="0" borderId="0" xfId="0" applyNumberFormat="1" applyFont="1"/>
    <xf numFmtId="1" fontId="6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5" fillId="0" borderId="2" xfId="0" applyFont="1" applyBorder="1"/>
    <xf numFmtId="0" fontId="6" fillId="0" borderId="2" xfId="0" applyFont="1" applyBorder="1"/>
    <xf numFmtId="1" fontId="7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53" workbookViewId="0">
      <selection activeCell="G88" sqref="G88"/>
    </sheetView>
  </sheetViews>
  <sheetFormatPr defaultRowHeight="15"/>
  <cols>
    <col min="1" max="1" width="5.5703125" style="10" bestFit="1" customWidth="1"/>
    <col min="2" max="2" width="35.7109375" style="17" bestFit="1" customWidth="1"/>
    <col min="3" max="5" width="9.140625" style="17"/>
    <col min="6" max="6" width="12.5703125" style="17" bestFit="1" customWidth="1"/>
    <col min="7" max="7" width="10.7109375" style="17" bestFit="1" customWidth="1"/>
    <col min="8" max="9" width="9.140625" style="17"/>
  </cols>
  <sheetData>
    <row r="1" spans="1:9" ht="12.75" customHeight="1">
      <c r="A1" s="27" t="s">
        <v>15</v>
      </c>
      <c r="B1" s="28"/>
      <c r="C1" s="1" t="s">
        <v>0</v>
      </c>
      <c r="E1" s="18"/>
      <c r="F1" s="18"/>
      <c r="G1" s="18"/>
    </row>
    <row r="2" spans="1:9" ht="12.75" customHeight="1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5" t="s">
        <v>6</v>
      </c>
      <c r="G2" s="26" t="s">
        <v>7</v>
      </c>
      <c r="H2" s="26" t="s">
        <v>8</v>
      </c>
      <c r="I2" s="26"/>
    </row>
    <row r="3" spans="1:9" ht="12.75" customHeight="1">
      <c r="A3" s="25"/>
      <c r="B3" s="25"/>
      <c r="C3" s="25"/>
      <c r="D3" s="25"/>
      <c r="E3" s="26"/>
      <c r="F3" s="25"/>
      <c r="G3" s="26"/>
      <c r="H3" s="26"/>
      <c r="I3" s="26"/>
    </row>
    <row r="4" spans="1:9" ht="12.75" customHeight="1">
      <c r="A4" s="11"/>
      <c r="B4" s="12" t="s">
        <v>16</v>
      </c>
      <c r="C4" s="11"/>
      <c r="D4" s="11"/>
      <c r="E4" s="19"/>
      <c r="F4" s="11"/>
      <c r="G4" s="14">
        <v>1669</v>
      </c>
      <c r="H4" s="13"/>
      <c r="I4" s="13"/>
    </row>
    <row r="5" spans="1:9" ht="12.75" customHeight="1">
      <c r="A5" s="11"/>
      <c r="B5" s="15" t="s">
        <v>17</v>
      </c>
      <c r="C5" s="11"/>
      <c r="D5" s="11"/>
      <c r="E5" s="19"/>
      <c r="F5" s="11"/>
      <c r="G5" s="13"/>
      <c r="H5" s="13"/>
      <c r="I5" s="13"/>
    </row>
    <row r="6" spans="1:9" ht="12.75" customHeight="1">
      <c r="A6" s="11"/>
      <c r="B6" s="2" t="s">
        <v>9</v>
      </c>
      <c r="C6" s="12">
        <v>82.5</v>
      </c>
      <c r="D6" s="11"/>
      <c r="E6" s="19">
        <f>C6*0.22</f>
        <v>18.149999999999999</v>
      </c>
      <c r="F6" s="11"/>
      <c r="G6" s="13"/>
      <c r="H6" s="13"/>
      <c r="I6" s="13"/>
    </row>
    <row r="7" spans="1:9" ht="12.75" customHeight="1">
      <c r="A7" s="11"/>
      <c r="B7" s="2" t="s">
        <v>10</v>
      </c>
      <c r="C7" s="11"/>
      <c r="D7" s="11"/>
      <c r="E7" s="19">
        <f>C6*2</f>
        <v>165</v>
      </c>
      <c r="F7" s="11"/>
      <c r="G7" s="13"/>
      <c r="H7" s="13"/>
      <c r="I7" s="13"/>
    </row>
    <row r="8" spans="1:9" ht="12.75" customHeight="1">
      <c r="A8" s="11"/>
      <c r="B8" s="2" t="s">
        <v>11</v>
      </c>
      <c r="C8" s="11"/>
      <c r="D8" s="11"/>
      <c r="E8" s="19">
        <f>I10*0.035</f>
        <v>176.52215000000001</v>
      </c>
      <c r="F8" s="11"/>
      <c r="G8" s="13"/>
      <c r="H8" s="13"/>
      <c r="I8" s="13"/>
    </row>
    <row r="9" spans="1:9" ht="12.75" customHeight="1">
      <c r="A9" s="11"/>
      <c r="B9" s="2" t="s">
        <v>12</v>
      </c>
      <c r="C9" s="11"/>
      <c r="D9" s="11"/>
      <c r="E9" s="19">
        <v>96.51</v>
      </c>
      <c r="F9" s="11"/>
      <c r="G9" s="13"/>
      <c r="H9" s="13"/>
      <c r="I9" s="13"/>
    </row>
    <row r="10" spans="1:9" s="9" customFormat="1" ht="12.75" customHeight="1">
      <c r="A10" s="12"/>
      <c r="B10" s="7" t="s">
        <v>13</v>
      </c>
      <c r="C10" s="12"/>
      <c r="D10" s="12"/>
      <c r="E10" s="20">
        <f>SUM(E6:E9)</f>
        <v>456.18214999999998</v>
      </c>
      <c r="F10" s="12"/>
      <c r="G10" s="14">
        <v>754.04</v>
      </c>
      <c r="H10" s="14">
        <v>668.29</v>
      </c>
      <c r="I10" s="14">
        <v>5043.49</v>
      </c>
    </row>
    <row r="11" spans="1:9" ht="12.75" customHeight="1">
      <c r="A11" s="11"/>
      <c r="B11" s="15" t="s">
        <v>18</v>
      </c>
      <c r="C11" s="11"/>
      <c r="D11" s="11"/>
      <c r="E11" s="19"/>
      <c r="F11" s="11"/>
      <c r="G11" s="13"/>
      <c r="H11" s="13"/>
      <c r="I11" s="13"/>
    </row>
    <row r="12" spans="1:9" ht="12.75" customHeight="1">
      <c r="A12" s="11"/>
      <c r="B12" s="2" t="s">
        <v>9</v>
      </c>
      <c r="C12" s="12">
        <v>82.5</v>
      </c>
      <c r="D12" s="11"/>
      <c r="E12" s="19">
        <f>C12*0.22</f>
        <v>18.149999999999999</v>
      </c>
      <c r="F12" s="11"/>
      <c r="G12" s="13"/>
      <c r="H12" s="13"/>
      <c r="I12" s="13"/>
    </row>
    <row r="13" spans="1:9" ht="12.75" customHeight="1">
      <c r="A13" s="11"/>
      <c r="B13" s="2" t="s">
        <v>10</v>
      </c>
      <c r="C13" s="11"/>
      <c r="D13" s="11"/>
      <c r="E13" s="19">
        <f>C12*2</f>
        <v>165</v>
      </c>
      <c r="F13" s="11"/>
      <c r="G13" s="13"/>
      <c r="H13" s="13"/>
      <c r="I13" s="13"/>
    </row>
    <row r="14" spans="1:9" ht="12.75" customHeight="1">
      <c r="A14" s="11"/>
      <c r="B14" s="2" t="s">
        <v>11</v>
      </c>
      <c r="C14" s="11"/>
      <c r="D14" s="11"/>
      <c r="E14" s="19">
        <f>I16*0.035</f>
        <v>172.71380000000002</v>
      </c>
      <c r="F14" s="11"/>
      <c r="G14" s="13"/>
      <c r="H14" s="13"/>
      <c r="I14" s="13"/>
    </row>
    <row r="15" spans="1:9" ht="12.75" customHeight="1">
      <c r="A15" s="11"/>
      <c r="B15" s="2" t="s">
        <v>12</v>
      </c>
      <c r="C15" s="11"/>
      <c r="D15" s="11"/>
      <c r="E15" s="19">
        <v>96.51</v>
      </c>
      <c r="F15" s="11"/>
      <c r="G15" s="13"/>
      <c r="H15" s="13"/>
      <c r="I15" s="13"/>
    </row>
    <row r="16" spans="1:9" ht="12.75" customHeight="1">
      <c r="A16" s="11"/>
      <c r="B16" s="7" t="s">
        <v>13</v>
      </c>
      <c r="C16" s="11"/>
      <c r="D16" s="11"/>
      <c r="E16" s="20">
        <f>SUM(E12:E15)</f>
        <v>452.37380000000002</v>
      </c>
      <c r="F16" s="11"/>
      <c r="G16" s="14">
        <v>754.04</v>
      </c>
      <c r="H16" s="14">
        <v>476.18</v>
      </c>
      <c r="I16" s="14">
        <v>4934.68</v>
      </c>
    </row>
    <row r="17" spans="1:9" ht="12.75" customHeight="1">
      <c r="A17" s="11"/>
      <c r="B17" s="15" t="s">
        <v>19</v>
      </c>
      <c r="C17" s="12">
        <v>82.5</v>
      </c>
      <c r="D17" s="11"/>
      <c r="E17" s="19"/>
      <c r="F17" s="11"/>
      <c r="G17" s="13"/>
      <c r="H17" s="13"/>
      <c r="I17" s="13"/>
    </row>
    <row r="18" spans="1:9" ht="12.75" customHeight="1">
      <c r="A18" s="11"/>
      <c r="B18" s="2" t="s">
        <v>9</v>
      </c>
      <c r="C18" s="11"/>
      <c r="D18" s="11"/>
      <c r="E18" s="19">
        <f>C17*0.22</f>
        <v>18.149999999999999</v>
      </c>
      <c r="F18" s="11"/>
      <c r="G18" s="13"/>
      <c r="H18" s="13"/>
      <c r="I18" s="13"/>
    </row>
    <row r="19" spans="1:9" ht="12.75" customHeight="1">
      <c r="A19" s="11"/>
      <c r="B19" s="2" t="s">
        <v>10</v>
      </c>
      <c r="C19" s="11"/>
      <c r="D19" s="11"/>
      <c r="E19" s="19">
        <f>C17*2</f>
        <v>165</v>
      </c>
      <c r="F19" s="11"/>
      <c r="G19" s="13"/>
      <c r="H19" s="13"/>
      <c r="I19" s="13"/>
    </row>
    <row r="20" spans="1:9" ht="12.75" customHeight="1">
      <c r="A20" s="11"/>
      <c r="B20" s="2" t="s">
        <v>11</v>
      </c>
      <c r="C20" s="11"/>
      <c r="D20" s="11"/>
      <c r="E20" s="19">
        <f>I22*0.035</f>
        <v>166.61575000000002</v>
      </c>
      <c r="F20" s="11"/>
      <c r="G20" s="13"/>
      <c r="H20" s="13"/>
      <c r="I20" s="13"/>
    </row>
    <row r="21" spans="1:9">
      <c r="A21" s="11"/>
      <c r="B21" s="2" t="s">
        <v>12</v>
      </c>
      <c r="C21" s="11"/>
      <c r="D21" s="11"/>
      <c r="E21" s="19">
        <v>96.51</v>
      </c>
      <c r="F21" s="11"/>
      <c r="G21" s="13"/>
      <c r="H21" s="13"/>
      <c r="I21" s="13"/>
    </row>
    <row r="22" spans="1:9">
      <c r="A22" s="11"/>
      <c r="B22" s="7" t="s">
        <v>13</v>
      </c>
      <c r="C22" s="11"/>
      <c r="D22" s="11"/>
      <c r="E22" s="20">
        <f>SUM(E18:E21)</f>
        <v>446.27575000000002</v>
      </c>
      <c r="F22" s="11"/>
      <c r="G22" s="14">
        <v>754.04</v>
      </c>
      <c r="H22" s="14">
        <v>754.04</v>
      </c>
      <c r="I22" s="14">
        <v>4760.45</v>
      </c>
    </row>
    <row r="23" spans="1:9">
      <c r="A23" s="11"/>
      <c r="B23" s="7" t="s">
        <v>20</v>
      </c>
      <c r="C23" s="11"/>
      <c r="D23" s="11"/>
      <c r="E23" s="20">
        <f>E22+E16+E10</f>
        <v>1354.8317000000002</v>
      </c>
      <c r="F23" s="12"/>
      <c r="G23" s="14">
        <f>G22+G16+G10</f>
        <v>2262.12</v>
      </c>
      <c r="H23" s="14">
        <f>H22+H16+H10</f>
        <v>1898.51</v>
      </c>
      <c r="I23" s="14">
        <f>I22+I16+I10</f>
        <v>14738.62</v>
      </c>
    </row>
    <row r="24" spans="1:9">
      <c r="A24" s="11"/>
      <c r="B24" s="15" t="s">
        <v>21</v>
      </c>
      <c r="C24" s="11"/>
      <c r="D24" s="11"/>
      <c r="E24" s="19"/>
      <c r="F24" s="11"/>
      <c r="G24" s="13"/>
      <c r="H24" s="13"/>
      <c r="I24" s="13"/>
    </row>
    <row r="25" spans="1:9">
      <c r="A25" s="11"/>
      <c r="B25" s="2" t="s">
        <v>9</v>
      </c>
      <c r="C25" s="12">
        <v>82.5</v>
      </c>
      <c r="D25" s="11"/>
      <c r="E25" s="19">
        <f>C25*0.22</f>
        <v>18.149999999999999</v>
      </c>
      <c r="F25" s="11"/>
      <c r="G25" s="13"/>
      <c r="H25" s="13"/>
      <c r="I25" s="13"/>
    </row>
    <row r="26" spans="1:9">
      <c r="A26" s="11"/>
      <c r="B26" s="2" t="s">
        <v>10</v>
      </c>
      <c r="C26" s="11"/>
      <c r="D26" s="11"/>
      <c r="E26" s="19">
        <f>C25*2</f>
        <v>165</v>
      </c>
      <c r="F26" s="11"/>
      <c r="G26" s="13"/>
      <c r="H26" s="13"/>
      <c r="I26" s="13"/>
    </row>
    <row r="27" spans="1:9">
      <c r="A27" s="11"/>
      <c r="B27" s="2" t="s">
        <v>11</v>
      </c>
      <c r="C27" s="11"/>
      <c r="D27" s="11"/>
      <c r="E27" s="19">
        <f>I29*0.035</f>
        <v>143.2627</v>
      </c>
      <c r="F27" s="11"/>
      <c r="G27" s="13"/>
      <c r="H27" s="13"/>
      <c r="I27" s="13"/>
    </row>
    <row r="28" spans="1:9">
      <c r="A28" s="11"/>
      <c r="B28" s="2" t="s">
        <v>12</v>
      </c>
      <c r="C28" s="11"/>
      <c r="D28" s="11"/>
      <c r="E28" s="19">
        <f>96.5</f>
        <v>96.5</v>
      </c>
      <c r="F28" s="11"/>
      <c r="G28" s="13"/>
      <c r="H28" s="13"/>
      <c r="I28" s="13"/>
    </row>
    <row r="29" spans="1:9">
      <c r="A29" s="11"/>
      <c r="B29" s="7" t="s">
        <v>13</v>
      </c>
      <c r="C29" s="11"/>
      <c r="D29" s="11"/>
      <c r="E29" s="20">
        <f>SUM(E25:E28)</f>
        <v>422.91269999999997</v>
      </c>
      <c r="F29" s="11"/>
      <c r="G29" s="14">
        <v>754.04</v>
      </c>
      <c r="H29" s="14">
        <v>450.18</v>
      </c>
      <c r="I29" s="14">
        <v>4093.22</v>
      </c>
    </row>
    <row r="30" spans="1:9">
      <c r="A30" s="11"/>
      <c r="B30" s="8" t="s">
        <v>22</v>
      </c>
      <c r="C30" s="11"/>
      <c r="D30" s="11"/>
      <c r="E30" s="19"/>
      <c r="F30" s="11"/>
      <c r="G30" s="13"/>
      <c r="H30" s="13"/>
      <c r="I30" s="13"/>
    </row>
    <row r="31" spans="1:9">
      <c r="A31" s="11"/>
      <c r="B31" s="2" t="s">
        <v>9</v>
      </c>
      <c r="C31" s="12">
        <v>82.5</v>
      </c>
      <c r="D31" s="11"/>
      <c r="E31" s="19">
        <f>C31*0.22</f>
        <v>18.149999999999999</v>
      </c>
      <c r="F31" s="11"/>
      <c r="G31" s="13"/>
      <c r="H31" s="13"/>
      <c r="I31" s="13"/>
    </row>
    <row r="32" spans="1:9">
      <c r="A32" s="11"/>
      <c r="B32" s="2" t="s">
        <v>10</v>
      </c>
      <c r="C32" s="11"/>
      <c r="D32" s="11"/>
      <c r="E32" s="19">
        <f>C31*2</f>
        <v>165</v>
      </c>
      <c r="F32" s="11"/>
      <c r="G32" s="13"/>
      <c r="H32" s="13"/>
      <c r="I32" s="13"/>
    </row>
    <row r="33" spans="1:9">
      <c r="A33" s="11"/>
      <c r="B33" s="2" t="s">
        <v>11</v>
      </c>
      <c r="C33" s="11"/>
      <c r="D33" s="11"/>
      <c r="E33" s="19">
        <f>I35*0.035</f>
        <v>137.30780000000001</v>
      </c>
      <c r="F33" s="11"/>
      <c r="G33" s="13"/>
      <c r="H33" s="13"/>
      <c r="I33" s="13"/>
    </row>
    <row r="34" spans="1:9">
      <c r="A34" s="11"/>
      <c r="B34" s="2" t="s">
        <v>12</v>
      </c>
      <c r="C34" s="11"/>
      <c r="D34" s="11"/>
      <c r="E34" s="19">
        <v>96.5</v>
      </c>
      <c r="F34" s="11"/>
      <c r="G34" s="13"/>
      <c r="H34" s="13"/>
      <c r="I34" s="13"/>
    </row>
    <row r="35" spans="1:9">
      <c r="A35" s="11"/>
      <c r="B35" s="7" t="s">
        <v>13</v>
      </c>
      <c r="C35" s="11"/>
      <c r="D35" s="11"/>
      <c r="E35" s="20">
        <f>SUM(E31:E34)</f>
        <v>416.95780000000002</v>
      </c>
      <c r="F35" s="11"/>
      <c r="G35" s="14">
        <v>754.04</v>
      </c>
      <c r="H35" s="14">
        <v>2072.41</v>
      </c>
      <c r="I35" s="14">
        <v>3923.08</v>
      </c>
    </row>
    <row r="36" spans="1:9">
      <c r="A36" s="11"/>
      <c r="B36" s="8" t="s">
        <v>23</v>
      </c>
      <c r="C36" s="11"/>
      <c r="D36" s="11"/>
      <c r="E36" s="19"/>
      <c r="F36" s="11"/>
      <c r="G36" s="13"/>
      <c r="H36" s="13"/>
      <c r="I36" s="13"/>
    </row>
    <row r="37" spans="1:9">
      <c r="A37" s="11"/>
      <c r="B37" s="2" t="s">
        <v>9</v>
      </c>
      <c r="C37" s="12">
        <v>82.5</v>
      </c>
      <c r="D37" s="11"/>
      <c r="E37" s="19">
        <f>C37*0.22</f>
        <v>18.149999999999999</v>
      </c>
      <c r="F37" s="11"/>
      <c r="G37" s="13"/>
      <c r="H37" s="13"/>
      <c r="I37" s="13"/>
    </row>
    <row r="38" spans="1:9">
      <c r="A38" s="11"/>
      <c r="B38" s="2" t="s">
        <v>10</v>
      </c>
      <c r="C38" s="11"/>
      <c r="D38" s="11"/>
      <c r="E38" s="19">
        <f>C37*2</f>
        <v>165</v>
      </c>
      <c r="F38" s="11"/>
      <c r="G38" s="13"/>
      <c r="H38" s="13"/>
      <c r="I38" s="13"/>
    </row>
    <row r="39" spans="1:9">
      <c r="A39" s="11"/>
      <c r="B39" s="2" t="s">
        <v>11</v>
      </c>
      <c r="C39" s="11"/>
      <c r="D39" s="11"/>
      <c r="E39" s="19">
        <f>I41*0.035</f>
        <v>49.518350000000005</v>
      </c>
      <c r="F39" s="11"/>
      <c r="G39" s="13"/>
      <c r="H39" s="13"/>
      <c r="I39" s="13"/>
    </row>
    <row r="40" spans="1:9">
      <c r="A40" s="11"/>
      <c r="B40" s="2" t="s">
        <v>12</v>
      </c>
      <c r="C40" s="11"/>
      <c r="D40" s="11"/>
      <c r="E40" s="19">
        <v>96.5</v>
      </c>
      <c r="F40" s="11"/>
      <c r="G40" s="13"/>
      <c r="H40" s="13"/>
      <c r="I40" s="13"/>
    </row>
    <row r="41" spans="1:9">
      <c r="A41" s="11"/>
      <c r="B41" s="7" t="s">
        <v>13</v>
      </c>
      <c r="C41" s="11"/>
      <c r="D41" s="11"/>
      <c r="E41" s="20">
        <f>SUM(E37:E40)</f>
        <v>329.16835000000003</v>
      </c>
      <c r="F41" s="11"/>
      <c r="G41" s="14">
        <v>754.04</v>
      </c>
      <c r="H41" s="14">
        <v>538.69000000000005</v>
      </c>
      <c r="I41" s="14">
        <v>1414.81</v>
      </c>
    </row>
    <row r="42" spans="1:9">
      <c r="A42" s="11"/>
      <c r="B42" s="7" t="s">
        <v>24</v>
      </c>
      <c r="C42" s="11"/>
      <c r="D42" s="11"/>
      <c r="E42" s="20">
        <f>E41+E35+E29</f>
        <v>1169.0388499999999</v>
      </c>
      <c r="F42" s="11"/>
      <c r="G42" s="14">
        <f>G41+G35+G29</f>
        <v>2262.12</v>
      </c>
      <c r="H42" s="14">
        <f>H41+H35+H29</f>
        <v>3061.2799999999997</v>
      </c>
      <c r="I42" s="14">
        <f>I41+I35+I29</f>
        <v>9431.1099999999988</v>
      </c>
    </row>
    <row r="43" spans="1:9">
      <c r="A43" s="11"/>
      <c r="B43" s="7" t="s">
        <v>25</v>
      </c>
      <c r="C43" s="11"/>
      <c r="D43" s="11"/>
      <c r="E43" s="20">
        <f>E42+E23</f>
        <v>2523.8705500000001</v>
      </c>
      <c r="F43" s="12"/>
      <c r="G43" s="14">
        <f>G42+G23</f>
        <v>4524.24</v>
      </c>
      <c r="H43" s="14">
        <f>H42+H23</f>
        <v>4959.79</v>
      </c>
      <c r="I43" s="14">
        <f>I42+I23</f>
        <v>24169.73</v>
      </c>
    </row>
    <row r="44" spans="1:9">
      <c r="A44" s="11"/>
      <c r="B44" s="8" t="s">
        <v>26</v>
      </c>
      <c r="C44" s="11"/>
      <c r="D44" s="11"/>
      <c r="E44" s="19"/>
      <c r="F44" s="11"/>
      <c r="G44" s="13"/>
      <c r="H44" s="13"/>
      <c r="I44" s="13"/>
    </row>
    <row r="45" spans="1:9">
      <c r="A45" s="11"/>
      <c r="B45" s="2" t="s">
        <v>9</v>
      </c>
      <c r="C45" s="12">
        <v>82.5</v>
      </c>
      <c r="D45" s="11"/>
      <c r="E45" s="19">
        <f>C45*0.22</f>
        <v>18.149999999999999</v>
      </c>
      <c r="F45" s="11"/>
      <c r="G45" s="13"/>
      <c r="H45" s="13"/>
      <c r="I45" s="13"/>
    </row>
    <row r="46" spans="1:9">
      <c r="A46" s="11"/>
      <c r="B46" s="2" t="s">
        <v>10</v>
      </c>
      <c r="C46" s="11"/>
      <c r="D46" s="11"/>
      <c r="E46" s="19">
        <f>C45*2</f>
        <v>165</v>
      </c>
      <c r="F46" s="11"/>
      <c r="G46" s="13"/>
      <c r="H46" s="13"/>
      <c r="I46" s="13"/>
    </row>
    <row r="47" spans="1:9">
      <c r="A47" s="11"/>
      <c r="B47" s="2" t="s">
        <v>11</v>
      </c>
      <c r="C47" s="11"/>
      <c r="D47" s="11"/>
      <c r="E47" s="19">
        <f>I49*0.035</f>
        <v>30.901500000000002</v>
      </c>
      <c r="F47" s="11"/>
      <c r="G47" s="13"/>
      <c r="H47" s="13"/>
      <c r="I47" s="13"/>
    </row>
    <row r="48" spans="1:9">
      <c r="A48" s="11"/>
      <c r="B48" s="2" t="s">
        <v>12</v>
      </c>
      <c r="C48" s="11"/>
      <c r="D48" s="11"/>
      <c r="E48" s="19">
        <v>100.29</v>
      </c>
      <c r="F48" s="11"/>
      <c r="G48" s="14"/>
      <c r="H48" s="14"/>
      <c r="I48" s="14"/>
    </row>
    <row r="49" spans="1:9">
      <c r="A49" s="11"/>
      <c r="B49" s="7" t="s">
        <v>13</v>
      </c>
      <c r="C49" s="11"/>
      <c r="D49" s="11"/>
      <c r="E49" s="20">
        <f>SUM(E45:E48)</f>
        <v>314.3415</v>
      </c>
      <c r="F49" s="11"/>
      <c r="G49" s="14">
        <v>754.04</v>
      </c>
      <c r="H49" s="14">
        <v>1983.62</v>
      </c>
      <c r="I49" s="14">
        <v>882.9</v>
      </c>
    </row>
    <row r="50" spans="1:9">
      <c r="A50" s="11"/>
      <c r="B50" s="15" t="s">
        <v>27</v>
      </c>
      <c r="C50" s="11"/>
      <c r="D50" s="11"/>
      <c r="E50" s="19"/>
      <c r="F50" s="11"/>
      <c r="G50" s="13"/>
      <c r="H50" s="13"/>
      <c r="I50" s="13"/>
    </row>
    <row r="51" spans="1:9">
      <c r="A51" s="11"/>
      <c r="B51" s="2" t="s">
        <v>9</v>
      </c>
      <c r="C51" s="12">
        <v>82.5</v>
      </c>
      <c r="D51" s="11"/>
      <c r="E51" s="19">
        <f>C51*0.22</f>
        <v>18.149999999999999</v>
      </c>
      <c r="F51" s="11"/>
      <c r="G51" s="13"/>
      <c r="H51" s="13"/>
      <c r="I51" s="13"/>
    </row>
    <row r="52" spans="1:9">
      <c r="A52" s="11"/>
      <c r="B52" s="2" t="s">
        <v>10</v>
      </c>
      <c r="C52" s="11"/>
      <c r="D52" s="11"/>
      <c r="E52" s="19">
        <f>C51*2</f>
        <v>165</v>
      </c>
      <c r="F52" s="11"/>
      <c r="G52" s="13"/>
      <c r="H52" s="13"/>
      <c r="I52" s="13"/>
    </row>
    <row r="53" spans="1:9">
      <c r="A53" s="11"/>
      <c r="B53" s="2" t="s">
        <v>11</v>
      </c>
      <c r="C53" s="11"/>
      <c r="D53" s="11"/>
      <c r="E53" s="19">
        <f>I55*0.035</f>
        <v>30.905000000000005</v>
      </c>
      <c r="F53" s="11"/>
      <c r="G53" s="13"/>
      <c r="H53" s="13"/>
      <c r="I53" s="13"/>
    </row>
    <row r="54" spans="1:9">
      <c r="A54" s="11"/>
      <c r="B54" s="2" t="s">
        <v>12</v>
      </c>
      <c r="C54" s="11"/>
      <c r="D54" s="11"/>
      <c r="E54" s="19">
        <v>100.29</v>
      </c>
      <c r="F54" s="11"/>
      <c r="G54" s="13"/>
      <c r="H54" s="13"/>
      <c r="I54" s="13"/>
    </row>
    <row r="55" spans="1:9">
      <c r="A55" s="11"/>
      <c r="B55" s="7" t="s">
        <v>13</v>
      </c>
      <c r="C55" s="11"/>
      <c r="D55" s="11"/>
      <c r="E55" s="20">
        <f>SUM(E51:E54)</f>
        <v>314.34500000000003</v>
      </c>
      <c r="F55" s="11"/>
      <c r="G55" s="14">
        <v>754.04</v>
      </c>
      <c r="H55" s="14">
        <v>1983.62</v>
      </c>
      <c r="I55" s="14">
        <v>883</v>
      </c>
    </row>
    <row r="56" spans="1:9">
      <c r="A56" s="11"/>
      <c r="B56" s="8" t="s">
        <v>28</v>
      </c>
      <c r="C56" s="11"/>
      <c r="D56" s="11"/>
      <c r="E56" s="19"/>
      <c r="F56" s="11"/>
      <c r="G56" s="13"/>
      <c r="H56" s="13"/>
      <c r="I56" s="13"/>
    </row>
    <row r="57" spans="1:9">
      <c r="A57" s="11"/>
      <c r="B57" s="2" t="s">
        <v>9</v>
      </c>
      <c r="C57" s="12">
        <v>82.5</v>
      </c>
      <c r="D57" s="11"/>
      <c r="E57" s="19">
        <f>C57*0.22</f>
        <v>18.149999999999999</v>
      </c>
      <c r="F57" s="11"/>
      <c r="G57" s="13"/>
      <c r="H57" s="13"/>
      <c r="I57" s="13"/>
    </row>
    <row r="58" spans="1:9">
      <c r="A58" s="11"/>
      <c r="B58" s="2" t="s">
        <v>10</v>
      </c>
      <c r="C58" s="11"/>
      <c r="D58" s="11"/>
      <c r="E58" s="19">
        <f>C57*2</f>
        <v>165</v>
      </c>
      <c r="F58" s="11"/>
      <c r="G58" s="13"/>
      <c r="H58" s="13"/>
      <c r="I58" s="13"/>
    </row>
    <row r="59" spans="1:9">
      <c r="A59" s="11"/>
      <c r="B59" s="2" t="s">
        <v>11</v>
      </c>
      <c r="C59" s="11"/>
      <c r="D59" s="11"/>
      <c r="E59" s="19">
        <f>I61*0.035</f>
        <v>47.951050000000002</v>
      </c>
      <c r="F59" s="11"/>
      <c r="G59" s="13"/>
      <c r="H59" s="13"/>
      <c r="I59" s="13"/>
    </row>
    <row r="60" spans="1:9">
      <c r="A60" s="11"/>
      <c r="B60" s="2" t="s">
        <v>12</v>
      </c>
      <c r="C60" s="11"/>
      <c r="D60" s="11"/>
      <c r="E60" s="19">
        <f>E54</f>
        <v>100.29</v>
      </c>
      <c r="F60" s="11"/>
      <c r="G60" s="13"/>
      <c r="H60" s="13"/>
      <c r="I60" s="13"/>
    </row>
    <row r="61" spans="1:9">
      <c r="A61" s="11"/>
      <c r="B61" s="7" t="s">
        <v>13</v>
      </c>
      <c r="C61" s="11"/>
      <c r="D61" s="11"/>
      <c r="E61" s="20">
        <f>SUM(E57:E60)</f>
        <v>331.39105000000001</v>
      </c>
      <c r="F61" s="11"/>
      <c r="G61" s="14">
        <v>754.04</v>
      </c>
      <c r="H61" s="14">
        <v>124.22</v>
      </c>
      <c r="I61" s="14">
        <v>1370.03</v>
      </c>
    </row>
    <row r="62" spans="1:9">
      <c r="A62" s="11"/>
      <c r="B62" s="7" t="s">
        <v>29</v>
      </c>
      <c r="C62" s="11"/>
      <c r="D62" s="11"/>
      <c r="E62" s="20">
        <f>E61+E55+E49</f>
        <v>960.07754999999997</v>
      </c>
      <c r="F62" s="12"/>
      <c r="G62" s="14">
        <f>G61+G55+G49</f>
        <v>2262.12</v>
      </c>
      <c r="H62" s="14">
        <f>H61+H55+H49</f>
        <v>4091.4599999999996</v>
      </c>
      <c r="I62" s="13"/>
    </row>
    <row r="63" spans="1:9">
      <c r="A63" s="23"/>
      <c r="B63" s="7" t="s">
        <v>33</v>
      </c>
      <c r="C63" s="23"/>
      <c r="D63" s="23"/>
      <c r="E63" s="20">
        <f>E62+E43</f>
        <v>3483.9481000000001</v>
      </c>
      <c r="F63" s="12"/>
      <c r="G63" s="14">
        <f>G62+G43</f>
        <v>6786.36</v>
      </c>
      <c r="H63" s="14">
        <f>H62+H43</f>
        <v>9051.25</v>
      </c>
      <c r="I63" s="24"/>
    </row>
    <row r="64" spans="1:9">
      <c r="A64" s="3"/>
      <c r="B64" s="7" t="s">
        <v>30</v>
      </c>
      <c r="C64" s="3"/>
      <c r="D64" s="3"/>
      <c r="E64" s="21"/>
      <c r="F64" s="3"/>
      <c r="G64" s="4"/>
      <c r="H64" s="4"/>
      <c r="I64" s="4"/>
    </row>
    <row r="65" spans="1:10">
      <c r="A65" s="3"/>
      <c r="B65" s="2" t="s">
        <v>9</v>
      </c>
      <c r="C65" s="5">
        <v>82.5</v>
      </c>
      <c r="D65" s="3"/>
      <c r="E65" s="21">
        <f>C65*0.22</f>
        <v>18.149999999999999</v>
      </c>
      <c r="F65" s="5"/>
      <c r="G65" s="4"/>
      <c r="H65" s="6"/>
      <c r="I65" s="6"/>
    </row>
    <row r="66" spans="1:10">
      <c r="A66" s="3"/>
      <c r="B66" s="2" t="s">
        <v>10</v>
      </c>
      <c r="C66" s="5"/>
      <c r="D66" s="5"/>
      <c r="E66" s="21">
        <f>C65*2</f>
        <v>165</v>
      </c>
      <c r="F66" s="5"/>
      <c r="G66" s="6"/>
      <c r="H66" s="6"/>
      <c r="I66" s="6"/>
    </row>
    <row r="67" spans="1:10">
      <c r="A67" s="3"/>
      <c r="B67" s="2" t="s">
        <v>11</v>
      </c>
      <c r="C67" s="3"/>
      <c r="D67" s="3"/>
      <c r="E67" s="21">
        <f>I71*0.035</f>
        <v>284.57345000000004</v>
      </c>
      <c r="F67" s="3"/>
      <c r="G67" s="4"/>
      <c r="H67" s="4"/>
      <c r="I67" s="6"/>
    </row>
    <row r="68" spans="1:10">
      <c r="A68" s="3"/>
      <c r="B68" s="2" t="s">
        <v>12</v>
      </c>
      <c r="C68" s="3"/>
      <c r="D68" s="3"/>
      <c r="E68" s="21">
        <f>E60</f>
        <v>100.29</v>
      </c>
      <c r="F68" s="3"/>
      <c r="G68" s="4"/>
      <c r="H68" s="4"/>
      <c r="I68" s="6"/>
    </row>
    <row r="69" spans="1:10">
      <c r="A69" s="3">
        <v>1</v>
      </c>
      <c r="B69" s="2" t="s">
        <v>35</v>
      </c>
      <c r="C69" s="3" t="s">
        <v>36</v>
      </c>
      <c r="D69" s="3">
        <v>1</v>
      </c>
      <c r="E69" s="21">
        <f>289*J71</f>
        <v>1827.6868131868132</v>
      </c>
      <c r="F69" s="3"/>
      <c r="G69" s="4"/>
      <c r="H69" s="4"/>
      <c r="I69" s="6"/>
    </row>
    <row r="70" spans="1:10">
      <c r="A70" s="3">
        <v>2</v>
      </c>
      <c r="B70" s="2" t="s">
        <v>37</v>
      </c>
      <c r="C70" s="3" t="s">
        <v>36</v>
      </c>
      <c r="D70" s="3">
        <v>2</v>
      </c>
      <c r="E70" s="21">
        <f>75*J71</f>
        <v>474.3131868131868</v>
      </c>
      <c r="F70" s="3"/>
      <c r="G70" s="4"/>
      <c r="H70" s="4"/>
      <c r="I70" s="6"/>
    </row>
    <row r="71" spans="1:10">
      <c r="A71" s="3"/>
      <c r="B71" s="7" t="s">
        <v>13</v>
      </c>
      <c r="C71" s="3"/>
      <c r="D71" s="3"/>
      <c r="E71" s="22">
        <f>SUM(E65:E70)</f>
        <v>2870.0134499999999</v>
      </c>
      <c r="F71" s="5"/>
      <c r="G71" s="6">
        <v>754.04</v>
      </c>
      <c r="H71" s="6">
        <v>426.39</v>
      </c>
      <c r="I71" s="6">
        <v>8130.67</v>
      </c>
      <c r="J71">
        <f>2302/364</f>
        <v>6.3241758241758239</v>
      </c>
    </row>
    <row r="72" spans="1:10">
      <c r="A72" s="3"/>
      <c r="B72" s="7" t="s">
        <v>31</v>
      </c>
      <c r="C72" s="3"/>
      <c r="D72" s="3"/>
      <c r="E72" s="21"/>
      <c r="F72" s="3"/>
      <c r="G72" s="4"/>
      <c r="H72" s="4"/>
      <c r="I72" s="6"/>
    </row>
    <row r="73" spans="1:10">
      <c r="A73" s="3"/>
      <c r="B73" s="2" t="s">
        <v>9</v>
      </c>
      <c r="C73" s="5">
        <v>82.5</v>
      </c>
      <c r="D73" s="3"/>
      <c r="E73" s="21">
        <f>C73*0.22</f>
        <v>18.149999999999999</v>
      </c>
      <c r="F73" s="3"/>
      <c r="G73" s="4"/>
      <c r="H73" s="4"/>
      <c r="I73" s="6"/>
    </row>
    <row r="74" spans="1:10">
      <c r="A74" s="3"/>
      <c r="B74" s="2" t="s">
        <v>10</v>
      </c>
      <c r="C74" s="5"/>
      <c r="D74" s="5"/>
      <c r="E74" s="21">
        <f>C73*2</f>
        <v>165</v>
      </c>
      <c r="F74" s="3"/>
      <c r="G74" s="4"/>
      <c r="H74" s="4"/>
      <c r="I74" s="6"/>
    </row>
    <row r="75" spans="1:10">
      <c r="A75" s="3"/>
      <c r="B75" s="2" t="s">
        <v>11</v>
      </c>
      <c r="C75" s="3"/>
      <c r="D75" s="3"/>
      <c r="E75" s="21">
        <f>I77*0.035</f>
        <v>225.904</v>
      </c>
      <c r="F75" s="3"/>
      <c r="G75" s="6"/>
      <c r="H75" s="6"/>
      <c r="I75" s="6"/>
    </row>
    <row r="76" spans="1:10">
      <c r="A76" s="3"/>
      <c r="B76" s="2" t="s">
        <v>12</v>
      </c>
      <c r="C76" s="3"/>
      <c r="D76" s="3"/>
      <c r="E76" s="21">
        <f>E68</f>
        <v>100.29</v>
      </c>
      <c r="F76" s="3"/>
      <c r="G76" s="6"/>
      <c r="H76" s="6"/>
      <c r="I76" s="6"/>
    </row>
    <row r="77" spans="1:10">
      <c r="A77" s="3"/>
      <c r="B77" s="7" t="s">
        <v>13</v>
      </c>
      <c r="C77" s="3"/>
      <c r="D77" s="3"/>
      <c r="E77" s="22">
        <f>SUM(E73:E76)</f>
        <v>509.34399999999999</v>
      </c>
      <c r="F77" s="3"/>
      <c r="G77" s="6">
        <v>754.04</v>
      </c>
      <c r="H77" s="6">
        <v>974.64</v>
      </c>
      <c r="I77" s="6">
        <v>6454.4</v>
      </c>
    </row>
    <row r="78" spans="1:10">
      <c r="A78" s="3"/>
      <c r="B78" s="7" t="s">
        <v>32</v>
      </c>
      <c r="C78" s="3"/>
      <c r="D78" s="3"/>
      <c r="E78" s="21"/>
      <c r="F78" s="3"/>
      <c r="G78" s="4"/>
      <c r="H78" s="4"/>
      <c r="I78" s="6"/>
    </row>
    <row r="79" spans="1:10">
      <c r="A79" s="3"/>
      <c r="B79" s="2" t="s">
        <v>9</v>
      </c>
      <c r="C79" s="5">
        <v>82.5</v>
      </c>
      <c r="D79" s="3"/>
      <c r="E79" s="21">
        <f>C79*0.22</f>
        <v>18.149999999999999</v>
      </c>
      <c r="F79" s="3"/>
      <c r="G79" s="4"/>
      <c r="H79" s="4"/>
      <c r="I79" s="6"/>
    </row>
    <row r="80" spans="1:10">
      <c r="A80" s="5"/>
      <c r="B80" s="2" t="s">
        <v>10</v>
      </c>
      <c r="C80" s="5"/>
      <c r="D80" s="5"/>
      <c r="E80" s="21">
        <f>C79*2</f>
        <v>165</v>
      </c>
      <c r="F80" s="3"/>
      <c r="G80" s="4"/>
      <c r="H80" s="4"/>
      <c r="I80" s="6"/>
    </row>
    <row r="81" spans="1:9">
      <c r="A81" s="5"/>
      <c r="B81" s="2" t="s">
        <v>11</v>
      </c>
      <c r="C81" s="3"/>
      <c r="D81" s="3"/>
      <c r="E81" s="21">
        <f>I84*0.035</f>
        <v>239.48260000000002</v>
      </c>
      <c r="F81" s="3"/>
      <c r="G81" s="4"/>
      <c r="H81" s="4"/>
      <c r="I81" s="6"/>
    </row>
    <row r="82" spans="1:9">
      <c r="A82" s="16"/>
      <c r="B82" s="2" t="s">
        <v>12</v>
      </c>
      <c r="C82" s="3"/>
      <c r="D82" s="3"/>
      <c r="E82" s="21">
        <f>E76</f>
        <v>100.29</v>
      </c>
      <c r="F82" s="3"/>
      <c r="G82" s="4"/>
      <c r="H82" s="4"/>
      <c r="I82" s="6"/>
    </row>
    <row r="83" spans="1:9">
      <c r="A83" s="16"/>
      <c r="B83" s="2" t="s">
        <v>38</v>
      </c>
      <c r="C83" s="3"/>
      <c r="D83" s="3"/>
      <c r="E83" s="21">
        <v>600</v>
      </c>
      <c r="F83" s="3" t="s">
        <v>39</v>
      </c>
      <c r="G83" s="4"/>
      <c r="H83" s="4"/>
      <c r="I83" s="6"/>
    </row>
    <row r="84" spans="1:9">
      <c r="A84" s="5"/>
      <c r="B84" s="7" t="s">
        <v>13</v>
      </c>
      <c r="C84" s="3"/>
      <c r="D84" s="3"/>
      <c r="E84" s="22">
        <f>SUM(E79:E83)</f>
        <v>1122.9225999999999</v>
      </c>
      <c r="F84" s="3"/>
      <c r="G84" s="6">
        <v>754</v>
      </c>
      <c r="H84" s="6">
        <v>495.69</v>
      </c>
      <c r="I84" s="6">
        <v>6842.36</v>
      </c>
    </row>
    <row r="85" spans="1:9">
      <c r="A85" s="3"/>
      <c r="B85" s="7" t="s">
        <v>14</v>
      </c>
      <c r="C85" s="3"/>
      <c r="D85" s="3"/>
      <c r="E85" s="22">
        <f>E84+E77+E71</f>
        <v>4502.2800499999994</v>
      </c>
      <c r="F85" s="3"/>
      <c r="G85" s="6">
        <f>G84+G77+G71</f>
        <v>2262.08</v>
      </c>
      <c r="H85" s="6">
        <f>H84+H77+H71</f>
        <v>1896.7199999999998</v>
      </c>
      <c r="I85" s="6"/>
    </row>
    <row r="86" spans="1:9">
      <c r="A86" s="3"/>
      <c r="B86" s="7" t="s">
        <v>40</v>
      </c>
      <c r="C86" s="3"/>
      <c r="D86" s="3"/>
      <c r="E86" s="22">
        <f>E85+E63</f>
        <v>7986.228149999999</v>
      </c>
      <c r="F86" s="3"/>
      <c r="G86" s="6">
        <f>G85+G63</f>
        <v>9048.4399999999987</v>
      </c>
      <c r="H86" s="6">
        <f>H85+H63</f>
        <v>10947.97</v>
      </c>
      <c r="I86" s="6"/>
    </row>
    <row r="87" spans="1:9">
      <c r="A87" s="3"/>
      <c r="B87" s="7" t="s">
        <v>41</v>
      </c>
      <c r="C87" s="3"/>
      <c r="D87" s="3"/>
      <c r="E87" s="4"/>
      <c r="F87" s="3"/>
      <c r="G87" s="6">
        <f>G86-E86</f>
        <v>1062.2118499999997</v>
      </c>
      <c r="H87" s="4"/>
      <c r="I87" s="6"/>
    </row>
    <row r="88" spans="1:9">
      <c r="A88" s="29"/>
      <c r="B88" s="12" t="s">
        <v>34</v>
      </c>
      <c r="C88" s="30"/>
      <c r="D88" s="30"/>
      <c r="E88" s="30"/>
      <c r="F88" s="30"/>
      <c r="G88" s="31">
        <f>G87+G4</f>
        <v>2731.2118499999997</v>
      </c>
      <c r="H88" s="30"/>
      <c r="I88" s="30"/>
    </row>
  </sheetData>
  <mergeCells count="10">
    <mergeCell ref="F2:F3"/>
    <mergeCell ref="G2:G3"/>
    <mergeCell ref="H2:H3"/>
    <mergeCell ref="I2:I3"/>
    <mergeCell ref="A1:B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2014-02-27T09:51:02Z</dcterms:modified>
</cp:coreProperties>
</file>