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<sst xmlns="http://schemas.openxmlformats.org/spreadsheetml/2006/main" count="124" uniqueCount="62">
  <si>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</si>
  <si>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</si>
  <si>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</si>
  <si>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</si>
  <si>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</si>
  <si>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</si>
  <si>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</si>
  <si>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</si>
  <si>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СОФЬИ  ПЕРОВСКОЙ,3</t>
  </si>
  <si>
    <t>Услуги АСС</t>
  </si>
  <si>
    <t>Итого:</t>
  </si>
  <si>
    <t>Итого за 1 квартал:</t>
  </si>
  <si>
    <t>Итого за 2 квартал:</t>
  </si>
  <si>
    <t>Итого за 1 полугодие:</t>
  </si>
  <si>
    <t>Итого за 3 квартал:</t>
  </si>
  <si>
    <t>Итого за 9 месяцев: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</si>
  <si>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</si>
  <si>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</si>
  <si>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</si>
  <si>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</si>
  <si>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</si>
  <si>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>экономия средств с учетом 2012 года</t>
  </si>
  <si>
    <t>ЯНВАРЬ 2013 год.</t>
  </si>
  <si>
    <t>ФЕВРАЛЬ 2013 год.</t>
  </si>
  <si>
    <t>МАРТ 2013 год.</t>
  </si>
  <si>
    <t>АПРЕЛЬ 2013 год.</t>
  </si>
  <si>
    <t>МАЙ 2013 год.</t>
  </si>
  <si>
    <t>ИЮНЬ 2013 год.</t>
  </si>
  <si>
    <t>ИЮЛЬ 2013 год.</t>
  </si>
  <si>
    <t>АВГУСТ 2013год.</t>
  </si>
  <si>
    <t>СЕНТЯБРЬ 2013 год.</t>
  </si>
  <si>
    <t>ОКТЯБРЬ 2013года.</t>
  </si>
  <si>
    <t>НОЯБРЬ 2013 год.</t>
  </si>
  <si>
    <t>ДЕКАБРЬ 2013 год.</t>
  </si>
  <si>
    <t>итого за 2013год:</t>
  </si>
  <si>
    <t>перерасход средств за 2013 года:</t>
  </si>
  <si>
    <t>чистка снега и наледи трактором</t>
  </si>
  <si>
    <t xml:space="preserve">демонтаж радиаторов </t>
  </si>
  <si>
    <t>шт</t>
  </si>
  <si>
    <t>прокаладка труб из многослойных металлаполимерных труб</t>
  </si>
  <si>
    <t>100м</t>
  </si>
  <si>
    <t>вывоз мусора с контейнеров</t>
  </si>
  <si>
    <t>разборка трубопроводов из чугунных канализационных труб</t>
  </si>
  <si>
    <t>прокаладка трубопровод.канализации из полиэтилен.труб высокой плотности</t>
  </si>
  <si>
    <t>подсыпка песком труб в траншее</t>
  </si>
  <si>
    <t>1м3</t>
  </si>
  <si>
    <t>кнопка траншей трактором</t>
  </si>
  <si>
    <t>засыпка траншеи трактором</t>
  </si>
  <si>
    <t>замена автоматов</t>
  </si>
  <si>
    <t>вывоз мусора с погрузкой трактором</t>
  </si>
  <si>
    <t>перезапуск дома</t>
  </si>
  <si>
    <t>ч/час</t>
  </si>
  <si>
    <t>слив и наполнение водой системы отопления с осмотром системы</t>
  </si>
  <si>
    <t>1000м3</t>
  </si>
  <si>
    <t>вывоз мусора машиной</t>
  </si>
  <si>
    <t xml:space="preserve">трубы стальные электросварные </t>
  </si>
  <si>
    <t>м</t>
  </si>
  <si>
    <t>отводы наружные</t>
  </si>
  <si>
    <t>опломбировка ИПУ ХВС и ГВС (кв.1,3,2)</t>
  </si>
  <si>
    <t>материалы (чеки кв.9)</t>
  </si>
  <si>
    <t>перепрограммировка ОДПУ эл.энергии</t>
  </si>
  <si>
    <t>ОАО "Свердловэнергосбыт"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</si>
</sst>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32" borderId="0" xfId="0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91">
      <selection activeCell="H106" sqref="H106"/>
    </sheetView>
  </sheetViews>
  <sheetFormatPr defaultColWidth="9.33203125" defaultRowHeight="12.75"/>
  <cols>
    <col min="1" max="1" width="6.5" style="0" customWidth="1"/>
    <col min="2" max="2" width="46.66015625" style="0" customWidth="1"/>
    <col min="5" max="5" width="14.66015625" style="19" customWidth="1"/>
    <col min="6" max="6" width="18.5" style="13" customWidth="1"/>
    <col min="7" max="7" width="13.66015625" style="13" customWidth="1"/>
    <col min="8" max="8" width="13.83203125" style="13" customWidth="1"/>
    <col min="9" max="9" width="13.16015625" style="13" customWidth="1"/>
  </cols>
  <sheetData>
    <row r="1" spans="1:4" ht="12.75">
      <c r="A1" s="7"/>
      <c r="B1" s="2" t="s">
        <v>8</v>
      </c>
      <c r="D1" s="7" t="s">
        <v>17</v>
      </c>
    </row>
    <row r="2" spans="1:9" ht="12.75">
      <c r="A2" s="26" t="s">
        <v>0</v>
      </c>
      <c r="B2" s="26" t="s">
        <v>1</v>
      </c>
      <c r="C2" s="26" t="s">
        <v>2</v>
      </c>
      <c r="D2" s="26" t="s">
        <v>3</v>
      </c>
      <c r="E2" s="25" t="s">
        <v>7</v>
      </c>
      <c r="F2" s="24" t="s">
        <v>4</v>
      </c>
      <c r="G2" s="24" t="s">
        <v>5</v>
      </c>
      <c r="H2" s="24" t="s">
        <v>6</v>
      </c>
      <c r="I2" s="24"/>
    </row>
    <row r="3" spans="1:9" ht="12.75">
      <c r="A3" s="26"/>
      <c r="B3" s="26"/>
      <c r="C3" s="26"/>
      <c r="D3" s="26"/>
      <c r="E3" s="25"/>
      <c r="F3" s="24"/>
      <c r="G3" s="24"/>
      <c r="H3" s="24"/>
      <c r="I3" s="24"/>
    </row>
    <row r="4" spans="1:9" ht="12.75">
      <c r="A4" s="4"/>
      <c r="B4" s="3" t="s">
        <v>21</v>
      </c>
      <c r="C4" s="4"/>
      <c r="D4" s="4"/>
      <c r="E4" s="16"/>
      <c r="F4" s="14"/>
      <c r="G4" s="12">
        <v>34715</v>
      </c>
      <c r="H4" s="14"/>
      <c r="I4" s="15"/>
    </row>
    <row r="5" spans="1:9" ht="12.75">
      <c r="A5" s="1"/>
      <c r="B5" s="3" t="s">
        <v>22</v>
      </c>
      <c r="C5" s="1"/>
      <c r="D5" s="1"/>
      <c r="E5" s="16"/>
      <c r="F5" s="11"/>
      <c r="G5" s="11"/>
      <c r="H5" s="11"/>
      <c r="I5" s="11"/>
    </row>
    <row r="6" spans="1:9" ht="12.75">
      <c r="A6" s="1"/>
      <c r="B6" s="1" t="s">
        <v>9</v>
      </c>
      <c r="C6" s="6">
        <v>548.2</v>
      </c>
      <c r="D6" s="1"/>
      <c r="E6" s="16">
        <f>C6*0.22</f>
        <v>120.60400000000001</v>
      </c>
      <c r="F6" s="11"/>
      <c r="G6" s="11"/>
      <c r="H6" s="11"/>
      <c r="I6" s="11"/>
    </row>
    <row r="7" spans="1:9" ht="12.75">
      <c r="A7" s="1"/>
      <c r="B7" s="10" t="s">
        <v>18</v>
      </c>
      <c r="C7" s="1"/>
      <c r="D7" s="1"/>
      <c r="E7" s="16">
        <f>C6*2</f>
        <v>1096.4</v>
      </c>
      <c r="F7" s="11"/>
      <c r="G7" s="11"/>
      <c r="H7" s="11"/>
      <c r="I7" s="11"/>
    </row>
    <row r="8" spans="1:9" ht="12.75">
      <c r="A8" s="1"/>
      <c r="B8" s="10" t="s">
        <v>19</v>
      </c>
      <c r="C8" s="1"/>
      <c r="D8" s="1"/>
      <c r="E8" s="16">
        <f>I10*0.035</f>
        <v>1463.8186500000002</v>
      </c>
      <c r="F8" s="11"/>
      <c r="G8" s="11"/>
      <c r="H8" s="11"/>
      <c r="I8" s="11"/>
    </row>
    <row r="9" spans="1:9" ht="12.75">
      <c r="A9" s="1"/>
      <c r="B9" s="10" t="s">
        <v>20</v>
      </c>
      <c r="C9" s="1"/>
      <c r="D9" s="1"/>
      <c r="E9" s="16">
        <v>1579.8</v>
      </c>
      <c r="F9" s="11"/>
      <c r="G9" s="11"/>
      <c r="H9" s="11"/>
      <c r="I9" s="11"/>
    </row>
    <row r="10" spans="1:9" ht="12.75">
      <c r="A10" s="1"/>
      <c r="B10" s="3" t="s">
        <v>10</v>
      </c>
      <c r="C10" s="1"/>
      <c r="D10" s="1"/>
      <c r="E10" s="12">
        <f>SUM(E6:E9)</f>
        <v>4260.62265</v>
      </c>
      <c r="F10" s="12"/>
      <c r="G10" s="12">
        <v>5782.72</v>
      </c>
      <c r="H10" s="12">
        <v>3152.23</v>
      </c>
      <c r="I10" s="12">
        <v>41823.39</v>
      </c>
    </row>
    <row r="11" spans="1:9" ht="12.75">
      <c r="A11" s="4"/>
      <c r="B11" s="3" t="s">
        <v>23</v>
      </c>
      <c r="C11" s="6"/>
      <c r="D11" s="6"/>
      <c r="E11" s="12"/>
      <c r="F11" s="12"/>
      <c r="G11" s="12"/>
      <c r="H11" s="12"/>
      <c r="I11" s="12"/>
    </row>
    <row r="12" spans="1:12" ht="12.75">
      <c r="A12" s="4"/>
      <c r="B12" s="1" t="s">
        <v>9</v>
      </c>
      <c r="C12" s="6">
        <v>548.2</v>
      </c>
      <c r="D12" s="1"/>
      <c r="E12" s="16">
        <f>C12*0.22</f>
        <v>120.60400000000001</v>
      </c>
      <c r="F12" s="14"/>
      <c r="G12" s="14"/>
      <c r="H12" s="14"/>
      <c r="I12" s="14"/>
      <c r="J12" s="21"/>
      <c r="K12" s="21"/>
      <c r="L12" s="21"/>
    </row>
    <row r="13" spans="1:12" ht="12.75">
      <c r="A13" s="4"/>
      <c r="B13" s="10" t="s">
        <v>18</v>
      </c>
      <c r="C13" s="1"/>
      <c r="D13" s="1"/>
      <c r="E13" s="16">
        <f>C12*2</f>
        <v>1096.4</v>
      </c>
      <c r="F13" s="14"/>
      <c r="G13" s="14"/>
      <c r="H13" s="14"/>
      <c r="I13" s="14"/>
      <c r="J13" s="21"/>
      <c r="K13" s="21"/>
      <c r="L13" s="21"/>
    </row>
    <row r="14" spans="1:9" ht="12.75">
      <c r="A14" s="4"/>
      <c r="B14" s="10" t="s">
        <v>19</v>
      </c>
      <c r="C14" s="1"/>
      <c r="D14" s="1"/>
      <c r="E14" s="16">
        <f>I16*0.035</f>
        <v>1521.7664000000002</v>
      </c>
      <c r="F14" s="14"/>
      <c r="G14" s="14"/>
      <c r="H14" s="14"/>
      <c r="I14" s="14"/>
    </row>
    <row r="15" spans="1:9" ht="12.75">
      <c r="A15" s="4"/>
      <c r="B15" s="10" t="s">
        <v>20</v>
      </c>
      <c r="C15" s="1"/>
      <c r="D15" s="1"/>
      <c r="E15" s="16">
        <v>1579.8</v>
      </c>
      <c r="F15" s="14"/>
      <c r="G15" s="14"/>
      <c r="H15" s="14"/>
      <c r="I15" s="14"/>
    </row>
    <row r="16" spans="1:9" ht="12.75">
      <c r="A16" s="4"/>
      <c r="B16" s="3" t="s">
        <v>10</v>
      </c>
      <c r="C16" s="6"/>
      <c r="D16" s="6"/>
      <c r="E16" s="12">
        <f>SUM(E12:E15)</f>
        <v>4318.5704000000005</v>
      </c>
      <c r="F16" s="14"/>
      <c r="G16" s="12">
        <v>5782.72</v>
      </c>
      <c r="H16" s="12">
        <v>4779.73</v>
      </c>
      <c r="I16" s="12">
        <v>43479.04</v>
      </c>
    </row>
    <row r="17" spans="1:9" ht="12.75">
      <c r="A17" s="4"/>
      <c r="B17" s="3" t="s">
        <v>24</v>
      </c>
      <c r="C17" s="6"/>
      <c r="D17" s="6"/>
      <c r="E17" s="12"/>
      <c r="F17" s="12"/>
      <c r="G17" s="12"/>
      <c r="H17" s="12"/>
      <c r="I17" s="12"/>
    </row>
    <row r="18" spans="1:9" ht="12.75">
      <c r="A18" s="4"/>
      <c r="B18" s="1" t="s">
        <v>9</v>
      </c>
      <c r="C18" s="6">
        <v>548.2</v>
      </c>
      <c r="D18" s="1"/>
      <c r="E18" s="16">
        <f>C18*0.22</f>
        <v>120.60400000000001</v>
      </c>
      <c r="F18" s="14"/>
      <c r="G18" s="14"/>
      <c r="H18" s="14"/>
      <c r="I18" s="14"/>
    </row>
    <row r="19" spans="1:9" ht="12.75">
      <c r="A19" s="4"/>
      <c r="B19" s="10" t="s">
        <v>18</v>
      </c>
      <c r="C19" s="1"/>
      <c r="D19" s="1"/>
      <c r="E19" s="16">
        <f>C18*2</f>
        <v>1096.4</v>
      </c>
      <c r="F19" s="14"/>
      <c r="G19" s="14"/>
      <c r="H19" s="14"/>
      <c r="I19" s="14"/>
    </row>
    <row r="20" spans="1:9" ht="12.75">
      <c r="A20" s="4"/>
      <c r="B20" s="10" t="s">
        <v>19</v>
      </c>
      <c r="C20" s="1"/>
      <c r="D20" s="1"/>
      <c r="E20" s="16">
        <f>I25*0.035</f>
        <v>1451.60715</v>
      </c>
      <c r="F20" s="14"/>
      <c r="G20" s="14"/>
      <c r="H20" s="14"/>
      <c r="I20" s="14"/>
    </row>
    <row r="21" spans="1:9" ht="12.75">
      <c r="A21" s="4"/>
      <c r="B21" s="10" t="s">
        <v>20</v>
      </c>
      <c r="C21" s="1"/>
      <c r="D21" s="1"/>
      <c r="E21" s="16">
        <v>1579.8</v>
      </c>
      <c r="F21" s="14"/>
      <c r="G21" s="14"/>
      <c r="H21" s="14"/>
      <c r="I21" s="14"/>
    </row>
    <row r="22" spans="1:9" ht="12.75">
      <c r="A22" s="4">
        <v>1</v>
      </c>
      <c r="B22" s="10" t="s">
        <v>36</v>
      </c>
      <c r="C22" s="1"/>
      <c r="D22" s="1"/>
      <c r="E22" s="16">
        <v>220</v>
      </c>
      <c r="F22" s="14"/>
      <c r="G22" s="14"/>
      <c r="H22" s="14"/>
      <c r="I22" s="14"/>
    </row>
    <row r="23" spans="1:9" ht="12.75">
      <c r="A23" s="4">
        <v>2</v>
      </c>
      <c r="B23" s="10" t="s">
        <v>37</v>
      </c>
      <c r="C23" s="1" t="s">
        <v>38</v>
      </c>
      <c r="D23" s="1">
        <v>1</v>
      </c>
      <c r="E23" s="16">
        <f>13*J25</f>
        <v>96.577</v>
      </c>
      <c r="F23" s="14"/>
      <c r="G23" s="14"/>
      <c r="H23" s="14"/>
      <c r="I23" s="14"/>
    </row>
    <row r="24" spans="1:9" ht="25.5">
      <c r="A24" s="4">
        <v>3</v>
      </c>
      <c r="B24" s="22" t="s">
        <v>39</v>
      </c>
      <c r="C24" s="23" t="s">
        <v>40</v>
      </c>
      <c r="D24" s="1">
        <v>0.01</v>
      </c>
      <c r="E24" s="16">
        <f>85*J25</f>
        <v>631.465</v>
      </c>
      <c r="F24" s="14"/>
      <c r="G24" s="14"/>
      <c r="H24" s="14"/>
      <c r="I24" s="14"/>
    </row>
    <row r="25" spans="1:10" ht="12.75">
      <c r="A25" s="4"/>
      <c r="B25" s="3" t="s">
        <v>10</v>
      </c>
      <c r="C25" s="4"/>
      <c r="D25" s="4"/>
      <c r="E25" s="12">
        <f>SUM(E18:E24)</f>
        <v>5196.45315</v>
      </c>
      <c r="F25" s="12"/>
      <c r="G25" s="12">
        <v>5782.75</v>
      </c>
      <c r="H25" s="12">
        <v>4848.7</v>
      </c>
      <c r="I25" s="12">
        <v>41474.49</v>
      </c>
      <c r="J25">
        <v>7.429</v>
      </c>
    </row>
    <row r="26" spans="1:9" ht="12.75">
      <c r="A26" s="4"/>
      <c r="B26" s="3" t="s">
        <v>11</v>
      </c>
      <c r="C26" s="4"/>
      <c r="D26" s="4"/>
      <c r="E26" s="12">
        <f>E25+E16+E10</f>
        <v>13775.646200000003</v>
      </c>
      <c r="F26" s="12"/>
      <c r="G26" s="12">
        <f>G25+G16+G10</f>
        <v>17348.190000000002</v>
      </c>
      <c r="H26" s="12">
        <f>H25+H16+H10</f>
        <v>12780.66</v>
      </c>
      <c r="I26" s="12">
        <f>I25+I16+I10</f>
        <v>126776.92</v>
      </c>
    </row>
    <row r="27" spans="1:9" ht="12.75">
      <c r="A27" s="4"/>
      <c r="B27" s="3" t="s">
        <v>25</v>
      </c>
      <c r="C27" s="6"/>
      <c r="D27" s="6"/>
      <c r="E27" s="12"/>
      <c r="F27" s="12"/>
      <c r="G27" s="12"/>
      <c r="H27" s="12"/>
      <c r="I27" s="12"/>
    </row>
    <row r="28" spans="1:9" ht="12.75">
      <c r="A28" s="4"/>
      <c r="B28" s="1" t="s">
        <v>9</v>
      </c>
      <c r="C28" s="6">
        <v>548.2</v>
      </c>
      <c r="D28" s="1"/>
      <c r="E28" s="16">
        <f>C28*0.22</f>
        <v>120.60400000000001</v>
      </c>
      <c r="F28" s="12"/>
      <c r="G28" s="16"/>
      <c r="H28" s="12"/>
      <c r="I28" s="12"/>
    </row>
    <row r="29" spans="1:9" ht="12.75">
      <c r="A29" s="4"/>
      <c r="B29" s="10" t="s">
        <v>18</v>
      </c>
      <c r="C29" s="1"/>
      <c r="D29" s="1"/>
      <c r="E29" s="16">
        <f>C28*2</f>
        <v>1096.4</v>
      </c>
      <c r="F29" s="12"/>
      <c r="G29" s="12"/>
      <c r="H29" s="12"/>
      <c r="I29" s="12"/>
    </row>
    <row r="30" spans="1:9" ht="12.75">
      <c r="A30" s="5"/>
      <c r="B30" s="10" t="s">
        <v>19</v>
      </c>
      <c r="C30" s="1"/>
      <c r="D30" s="1"/>
      <c r="E30" s="16">
        <f>I33*0.035</f>
        <v>1584.6421500000001</v>
      </c>
      <c r="F30" s="14"/>
      <c r="G30" s="14"/>
      <c r="H30" s="14"/>
      <c r="I30" s="12"/>
    </row>
    <row r="31" spans="1:9" ht="12.75">
      <c r="A31" s="5"/>
      <c r="B31" s="10" t="s">
        <v>20</v>
      </c>
      <c r="C31" s="1"/>
      <c r="D31" s="1"/>
      <c r="E31" s="16">
        <v>1579.8</v>
      </c>
      <c r="F31" s="14"/>
      <c r="G31" s="14"/>
      <c r="H31" s="14"/>
      <c r="I31" s="12"/>
    </row>
    <row r="32" spans="1:9" ht="12.75">
      <c r="A32" s="5">
        <v>1</v>
      </c>
      <c r="B32" s="10" t="s">
        <v>41</v>
      </c>
      <c r="C32" s="1"/>
      <c r="D32" s="1"/>
      <c r="E32" s="16">
        <v>792</v>
      </c>
      <c r="F32" s="14"/>
      <c r="G32" s="14"/>
      <c r="H32" s="14"/>
      <c r="I32" s="12"/>
    </row>
    <row r="33" spans="1:9" ht="12.75">
      <c r="A33" s="4"/>
      <c r="B33" s="3" t="s">
        <v>10</v>
      </c>
      <c r="C33" s="4"/>
      <c r="D33" s="4"/>
      <c r="E33" s="12">
        <f>SUM(E28:E32)</f>
        <v>5173.446150000001</v>
      </c>
      <c r="F33" s="14"/>
      <c r="G33" s="12">
        <v>5782.72</v>
      </c>
      <c r="H33" s="12">
        <v>7399.43</v>
      </c>
      <c r="I33" s="12">
        <v>45275.49</v>
      </c>
    </row>
    <row r="34" spans="1:9" ht="12.75">
      <c r="A34" s="4"/>
      <c r="B34" s="3" t="s">
        <v>26</v>
      </c>
      <c r="C34" s="4"/>
      <c r="D34" s="4"/>
      <c r="E34" s="16"/>
      <c r="F34" s="14"/>
      <c r="G34" s="14"/>
      <c r="H34" s="14"/>
      <c r="I34" s="12"/>
    </row>
    <row r="35" spans="1:9" ht="12.75">
      <c r="A35" s="4"/>
      <c r="B35" s="1" t="s">
        <v>9</v>
      </c>
      <c r="C35" s="6">
        <v>548.2</v>
      </c>
      <c r="D35" s="1"/>
      <c r="E35" s="16">
        <f>C35*0.22</f>
        <v>120.60400000000001</v>
      </c>
      <c r="F35" s="14"/>
      <c r="G35" s="16"/>
      <c r="H35" s="12"/>
      <c r="I35" s="12"/>
    </row>
    <row r="36" spans="1:9" ht="12.75">
      <c r="A36" s="4"/>
      <c r="B36" s="10" t="s">
        <v>18</v>
      </c>
      <c r="C36" s="1"/>
      <c r="D36" s="1"/>
      <c r="E36" s="16">
        <f>C35*2</f>
        <v>1096.4</v>
      </c>
      <c r="F36" s="12"/>
      <c r="G36" s="12"/>
      <c r="H36" s="12"/>
      <c r="I36" s="12"/>
    </row>
    <row r="37" spans="1:9" ht="12.75">
      <c r="A37" s="4"/>
      <c r="B37" s="10" t="s">
        <v>19</v>
      </c>
      <c r="C37" s="1"/>
      <c r="D37" s="1"/>
      <c r="E37" s="16">
        <f>I39*0.035</f>
        <v>1029.8554000000001</v>
      </c>
      <c r="F37" s="12"/>
      <c r="G37" s="12"/>
      <c r="H37" s="12"/>
      <c r="I37" s="12"/>
    </row>
    <row r="38" spans="1:9" ht="12.75">
      <c r="A38" s="4"/>
      <c r="B38" s="10" t="s">
        <v>20</v>
      </c>
      <c r="C38" s="1"/>
      <c r="D38" s="1"/>
      <c r="E38" s="16">
        <f>1579.8</f>
        <v>1579.8</v>
      </c>
      <c r="F38" s="12"/>
      <c r="G38" s="12"/>
      <c r="H38" s="12"/>
      <c r="I38" s="12"/>
    </row>
    <row r="39" spans="1:9" ht="12.75">
      <c r="A39" s="4"/>
      <c r="B39" s="3" t="s">
        <v>10</v>
      </c>
      <c r="C39" s="4"/>
      <c r="D39" s="4"/>
      <c r="E39" s="12">
        <f>SUM(E35:E38)</f>
        <v>3826.6594000000005</v>
      </c>
      <c r="F39" s="14"/>
      <c r="G39" s="12">
        <v>5782.72</v>
      </c>
      <c r="H39" s="12">
        <v>4131.04</v>
      </c>
      <c r="I39" s="12">
        <v>29424.44</v>
      </c>
    </row>
    <row r="40" spans="1:9" ht="12.75">
      <c r="A40" s="4"/>
      <c r="B40" s="3" t="s">
        <v>27</v>
      </c>
      <c r="C40" s="6">
        <v>548.2</v>
      </c>
      <c r="D40" s="4"/>
      <c r="E40" s="16"/>
      <c r="F40" s="14"/>
      <c r="G40" s="14"/>
      <c r="H40" s="14"/>
      <c r="I40" s="12"/>
    </row>
    <row r="41" spans="1:9" ht="12.75">
      <c r="A41" s="4"/>
      <c r="B41" s="1" t="s">
        <v>9</v>
      </c>
      <c r="C41" s="1"/>
      <c r="D41" s="1"/>
      <c r="E41" s="16">
        <f>C40*0.22</f>
        <v>120.60400000000001</v>
      </c>
      <c r="F41" s="14"/>
      <c r="G41" s="14"/>
      <c r="H41" s="14"/>
      <c r="I41" s="12"/>
    </row>
    <row r="42" spans="1:9" ht="12.75">
      <c r="A42" s="4"/>
      <c r="B42" s="10" t="s">
        <v>18</v>
      </c>
      <c r="C42" s="1"/>
      <c r="D42" s="1"/>
      <c r="E42" s="16">
        <f>C40*2</f>
        <v>1096.4</v>
      </c>
      <c r="F42" s="12"/>
      <c r="G42" s="12"/>
      <c r="H42" s="12"/>
      <c r="I42" s="12"/>
    </row>
    <row r="43" spans="1:9" ht="12.75">
      <c r="A43" s="4"/>
      <c r="B43" s="10" t="s">
        <v>19</v>
      </c>
      <c r="C43" s="1"/>
      <c r="D43" s="1"/>
      <c r="E43" s="16">
        <f>I50*0.035</f>
        <v>409.81255000000004</v>
      </c>
      <c r="F43" s="14"/>
      <c r="G43" s="14"/>
      <c r="H43" s="14"/>
      <c r="I43" s="12"/>
    </row>
    <row r="44" spans="1:9" ht="12.75">
      <c r="A44" s="4"/>
      <c r="B44" s="10" t="s">
        <v>20</v>
      </c>
      <c r="C44" s="1"/>
      <c r="D44" s="1"/>
      <c r="E44" s="16">
        <v>1579.8</v>
      </c>
      <c r="F44" s="14"/>
      <c r="G44" s="14"/>
      <c r="H44" s="14"/>
      <c r="I44" s="12"/>
    </row>
    <row r="45" spans="1:9" ht="25.5">
      <c r="A45" s="4">
        <v>1</v>
      </c>
      <c r="B45" s="22" t="s">
        <v>42</v>
      </c>
      <c r="C45" s="23" t="s">
        <v>40</v>
      </c>
      <c r="D45" s="1">
        <v>0.08</v>
      </c>
      <c r="E45" s="16">
        <f>82*J50</f>
        <v>589.1009900990099</v>
      </c>
      <c r="F45" s="14"/>
      <c r="G45" s="14"/>
      <c r="H45" s="14"/>
      <c r="I45" s="12"/>
    </row>
    <row r="46" spans="1:9" ht="25.5">
      <c r="A46" s="4">
        <v>2</v>
      </c>
      <c r="B46" s="22" t="s">
        <v>43</v>
      </c>
      <c r="C46" s="23" t="s">
        <v>40</v>
      </c>
      <c r="D46" s="1">
        <v>0.08</v>
      </c>
      <c r="E46" s="16">
        <f>689*J50</f>
        <v>4949.885148514852</v>
      </c>
      <c r="F46" s="14"/>
      <c r="G46" s="14"/>
      <c r="H46" s="14"/>
      <c r="I46" s="12"/>
    </row>
    <row r="47" spans="1:9" ht="12.75">
      <c r="A47" s="4">
        <v>3</v>
      </c>
      <c r="B47" s="10" t="s">
        <v>44</v>
      </c>
      <c r="C47" s="23" t="s">
        <v>45</v>
      </c>
      <c r="D47" s="1">
        <v>1</v>
      </c>
      <c r="E47" s="16">
        <f>239*J50</f>
        <v>1717.0138613861386</v>
      </c>
      <c r="F47" s="14"/>
      <c r="G47" s="14"/>
      <c r="H47" s="14"/>
      <c r="I47" s="12"/>
    </row>
    <row r="48" spans="1:9" ht="12.75">
      <c r="A48" s="4">
        <v>4</v>
      </c>
      <c r="B48" s="10" t="s">
        <v>46</v>
      </c>
      <c r="C48" s="1"/>
      <c r="D48" s="1"/>
      <c r="E48" s="16">
        <v>2750</v>
      </c>
      <c r="F48" s="14"/>
      <c r="G48" s="14"/>
      <c r="H48" s="14"/>
      <c r="I48" s="12"/>
    </row>
    <row r="49" spans="1:9" ht="12.75">
      <c r="A49" s="4">
        <v>5</v>
      </c>
      <c r="B49" s="10" t="s">
        <v>47</v>
      </c>
      <c r="C49" s="1"/>
      <c r="D49" s="1"/>
      <c r="E49" s="16">
        <v>1650</v>
      </c>
      <c r="F49" s="14"/>
      <c r="G49" s="14"/>
      <c r="H49" s="14"/>
      <c r="I49" s="12"/>
    </row>
    <row r="50" spans="1:10" ht="12.75">
      <c r="A50" s="4"/>
      <c r="B50" s="3" t="s">
        <v>10</v>
      </c>
      <c r="C50" s="4"/>
      <c r="D50" s="4"/>
      <c r="E50" s="12">
        <f>SUM(E41:E49)</f>
        <v>14862.616549999999</v>
      </c>
      <c r="F50" s="14"/>
      <c r="G50" s="12">
        <v>5782.72</v>
      </c>
      <c r="H50" s="12">
        <v>5165.04</v>
      </c>
      <c r="I50" s="12">
        <v>11708.93</v>
      </c>
      <c r="J50">
        <f>7256/1010</f>
        <v>7.184158415841584</v>
      </c>
    </row>
    <row r="51" spans="1:9" ht="12.75">
      <c r="A51" s="4"/>
      <c r="B51" s="3" t="s">
        <v>12</v>
      </c>
      <c r="C51" s="4"/>
      <c r="D51" s="4"/>
      <c r="E51" s="12">
        <f>E50+E39+E33</f>
        <v>23862.7221</v>
      </c>
      <c r="F51" s="12"/>
      <c r="G51" s="12">
        <f>G50+G39+G33</f>
        <v>17348.16</v>
      </c>
      <c r="H51" s="12">
        <f>H50+H39+H33</f>
        <v>16695.510000000002</v>
      </c>
      <c r="I51" s="12">
        <f>I50+I39+I33</f>
        <v>86408.85999999999</v>
      </c>
    </row>
    <row r="52" spans="1:9" ht="12.75">
      <c r="A52" s="4"/>
      <c r="B52" s="3" t="s">
        <v>13</v>
      </c>
      <c r="C52" s="4"/>
      <c r="D52" s="4"/>
      <c r="E52" s="12">
        <f>E51+E26</f>
        <v>37638.3683</v>
      </c>
      <c r="F52" s="12"/>
      <c r="G52" s="12">
        <f>G51+G26</f>
        <v>34696.350000000006</v>
      </c>
      <c r="H52" s="12">
        <f>H51+H26</f>
        <v>29476.170000000002</v>
      </c>
      <c r="I52" s="12">
        <f>I51+I26</f>
        <v>213185.77999999997</v>
      </c>
    </row>
    <row r="53" spans="1:9" ht="12.75">
      <c r="A53" s="4"/>
      <c r="B53" s="3" t="s">
        <v>28</v>
      </c>
      <c r="C53" s="4"/>
      <c r="D53" s="4"/>
      <c r="E53" s="12"/>
      <c r="F53" s="14"/>
      <c r="G53" s="12"/>
      <c r="H53" s="12"/>
      <c r="I53" s="12"/>
    </row>
    <row r="54" spans="1:9" ht="12.75">
      <c r="A54" s="4"/>
      <c r="B54" s="1" t="s">
        <v>9</v>
      </c>
      <c r="C54" s="6">
        <v>548.2</v>
      </c>
      <c r="D54" s="1"/>
      <c r="E54" s="16">
        <f>C54*0.22</f>
        <v>120.60400000000001</v>
      </c>
      <c r="F54" s="14"/>
      <c r="G54" s="16"/>
      <c r="H54" s="12"/>
      <c r="I54" s="12"/>
    </row>
    <row r="55" spans="1:9" ht="12.75">
      <c r="A55" s="4"/>
      <c r="B55" s="10" t="s">
        <v>18</v>
      </c>
      <c r="C55" s="1"/>
      <c r="D55" s="1"/>
      <c r="E55" s="16">
        <f>C54*2</f>
        <v>1096.4</v>
      </c>
      <c r="F55" s="14"/>
      <c r="G55" s="12"/>
      <c r="H55" s="12"/>
      <c r="I55" s="12"/>
    </row>
    <row r="56" spans="1:9" ht="12.75">
      <c r="A56" s="4"/>
      <c r="B56" s="10" t="s">
        <v>19</v>
      </c>
      <c r="C56" s="1"/>
      <c r="D56" s="1"/>
      <c r="E56" s="16">
        <f>I59*0.035</f>
        <v>427.1844500000001</v>
      </c>
      <c r="F56" s="14"/>
      <c r="G56" s="16"/>
      <c r="H56" s="12"/>
      <c r="I56" s="17"/>
    </row>
    <row r="57" spans="1:9" ht="12.75">
      <c r="A57" s="4"/>
      <c r="B57" s="10" t="s">
        <v>20</v>
      </c>
      <c r="C57" s="1"/>
      <c r="D57" s="1"/>
      <c r="E57" s="16">
        <v>1641.84</v>
      </c>
      <c r="F57" s="14"/>
      <c r="G57" s="16"/>
      <c r="H57" s="12"/>
      <c r="I57" s="17"/>
    </row>
    <row r="58" spans="1:9" ht="12.75">
      <c r="A58" s="4">
        <v>1</v>
      </c>
      <c r="B58" s="10" t="s">
        <v>48</v>
      </c>
      <c r="C58" s="1" t="s">
        <v>38</v>
      </c>
      <c r="D58" s="1">
        <v>2</v>
      </c>
      <c r="E58" s="16">
        <v>586</v>
      </c>
      <c r="F58" s="14"/>
      <c r="G58" s="16"/>
      <c r="H58" s="12"/>
      <c r="I58" s="17"/>
    </row>
    <row r="59" spans="1:9" ht="12.75">
      <c r="A59" s="4"/>
      <c r="B59" s="3" t="s">
        <v>10</v>
      </c>
      <c r="C59" s="4"/>
      <c r="D59" s="4"/>
      <c r="E59" s="12">
        <f>SUM(E54:E58)</f>
        <v>3872.02845</v>
      </c>
      <c r="F59" s="14"/>
      <c r="G59" s="12">
        <v>5782.72</v>
      </c>
      <c r="H59" s="12">
        <v>5775.95</v>
      </c>
      <c r="I59" s="12">
        <v>12205.27</v>
      </c>
    </row>
    <row r="60" spans="1:9" ht="12.75">
      <c r="A60" s="4"/>
      <c r="B60" s="3" t="s">
        <v>29</v>
      </c>
      <c r="C60" s="4"/>
      <c r="D60" s="4"/>
      <c r="E60" s="16"/>
      <c r="F60" s="14"/>
      <c r="G60" s="14"/>
      <c r="H60" s="14"/>
      <c r="I60" s="12"/>
    </row>
    <row r="61" spans="1:9" ht="12.75">
      <c r="A61" s="4"/>
      <c r="B61" s="1" t="s">
        <v>9</v>
      </c>
      <c r="C61" s="6">
        <v>548.2</v>
      </c>
      <c r="D61" s="1"/>
      <c r="E61" s="16">
        <f>C61*0.22</f>
        <v>120.60400000000001</v>
      </c>
      <c r="F61" s="14"/>
      <c r="G61" s="14"/>
      <c r="H61" s="14"/>
      <c r="I61" s="12"/>
    </row>
    <row r="62" spans="1:9" ht="12.75">
      <c r="A62" s="4"/>
      <c r="B62" s="10" t="s">
        <v>18</v>
      </c>
      <c r="C62" s="1"/>
      <c r="D62" s="1"/>
      <c r="E62" s="16">
        <f>C61*2</f>
        <v>1096.4</v>
      </c>
      <c r="F62" s="14"/>
      <c r="G62" s="14"/>
      <c r="H62" s="14"/>
      <c r="I62" s="12"/>
    </row>
    <row r="63" spans="1:9" ht="12.75">
      <c r="A63" s="4"/>
      <c r="B63" s="10" t="s">
        <v>19</v>
      </c>
      <c r="C63" s="1"/>
      <c r="D63" s="1"/>
      <c r="E63" s="16">
        <f>I66*0.035</f>
        <v>440.3563500000001</v>
      </c>
      <c r="F63" s="14"/>
      <c r="G63" s="14"/>
      <c r="H63" s="14"/>
      <c r="I63" s="17"/>
    </row>
    <row r="64" spans="1:9" ht="12.75">
      <c r="A64" s="4"/>
      <c r="B64" s="10" t="s">
        <v>20</v>
      </c>
      <c r="C64" s="1"/>
      <c r="D64" s="1"/>
      <c r="E64" s="16">
        <f>E57</f>
        <v>1641.84</v>
      </c>
      <c r="F64" s="14"/>
      <c r="G64" s="14"/>
      <c r="H64" s="14"/>
      <c r="I64" s="17"/>
    </row>
    <row r="65" spans="1:9" ht="12.75">
      <c r="A65" s="4">
        <v>1</v>
      </c>
      <c r="B65" s="10" t="s">
        <v>49</v>
      </c>
      <c r="C65" s="1"/>
      <c r="D65" s="1"/>
      <c r="E65" s="16">
        <v>1012</v>
      </c>
      <c r="F65" s="14"/>
      <c r="G65" s="14"/>
      <c r="H65" s="14"/>
      <c r="I65" s="17"/>
    </row>
    <row r="66" spans="1:9" ht="12.75">
      <c r="A66" s="4"/>
      <c r="B66" s="3" t="s">
        <v>10</v>
      </c>
      <c r="C66" s="4"/>
      <c r="D66" s="4"/>
      <c r="E66" s="12">
        <f>SUM(E61:E65)</f>
        <v>4311.20035</v>
      </c>
      <c r="F66" s="14"/>
      <c r="G66" s="12">
        <v>5782.72</v>
      </c>
      <c r="H66" s="12">
        <v>4740.53</v>
      </c>
      <c r="I66" s="12">
        <v>12581.61</v>
      </c>
    </row>
    <row r="67" spans="1:9" ht="12.75">
      <c r="A67" s="4"/>
      <c r="B67" s="3" t="s">
        <v>30</v>
      </c>
      <c r="C67" s="4"/>
      <c r="D67" s="4"/>
      <c r="E67" s="16"/>
      <c r="F67" s="14"/>
      <c r="G67" s="14"/>
      <c r="H67" s="14"/>
      <c r="I67" s="12"/>
    </row>
    <row r="68" spans="1:9" ht="12.75">
      <c r="A68" s="4"/>
      <c r="B68" s="1" t="s">
        <v>9</v>
      </c>
      <c r="C68" s="6">
        <v>548.2</v>
      </c>
      <c r="D68" s="1"/>
      <c r="E68" s="16">
        <f>C68*0.22</f>
        <v>120.60400000000001</v>
      </c>
      <c r="F68" s="14"/>
      <c r="G68" s="14"/>
      <c r="H68" s="14"/>
      <c r="I68" s="12"/>
    </row>
    <row r="69" spans="1:9" ht="12.75">
      <c r="A69" s="4"/>
      <c r="B69" s="10" t="s">
        <v>18</v>
      </c>
      <c r="C69" s="1"/>
      <c r="D69" s="1"/>
      <c r="E69" s="16">
        <f>C68*2</f>
        <v>1096.4</v>
      </c>
      <c r="F69" s="14"/>
      <c r="G69" s="14"/>
      <c r="H69" s="14"/>
      <c r="I69" s="12"/>
    </row>
    <row r="70" spans="1:9" ht="12.75">
      <c r="A70" s="4"/>
      <c r="B70" s="10" t="s">
        <v>19</v>
      </c>
      <c r="C70" s="1"/>
      <c r="D70" s="1"/>
      <c r="E70" s="16">
        <f>I78*0.035</f>
        <v>888.97235</v>
      </c>
      <c r="F70" s="14"/>
      <c r="G70" s="14"/>
      <c r="H70" s="14"/>
      <c r="I70" s="12"/>
    </row>
    <row r="71" spans="1:9" ht="12.75">
      <c r="A71" s="4"/>
      <c r="B71" s="10" t="s">
        <v>20</v>
      </c>
      <c r="C71" s="1"/>
      <c r="D71" s="1"/>
      <c r="E71" s="16">
        <v>1642</v>
      </c>
      <c r="F71" s="11"/>
      <c r="G71" s="14"/>
      <c r="H71" s="14"/>
      <c r="I71" s="12"/>
    </row>
    <row r="72" spans="1:9" ht="12.75">
      <c r="A72" s="4">
        <v>1</v>
      </c>
      <c r="B72" s="10" t="s">
        <v>50</v>
      </c>
      <c r="C72" s="1" t="s">
        <v>51</v>
      </c>
      <c r="D72" s="1">
        <v>4</v>
      </c>
      <c r="E72" s="16">
        <f>62*J78</f>
        <v>513.7545454545455</v>
      </c>
      <c r="F72" s="11"/>
      <c r="G72" s="14"/>
      <c r="H72" s="14"/>
      <c r="I72" s="12"/>
    </row>
    <row r="73" spans="1:9" ht="25.5">
      <c r="A73" s="4">
        <v>2</v>
      </c>
      <c r="B73" s="22" t="s">
        <v>52</v>
      </c>
      <c r="C73" s="1" t="s">
        <v>53</v>
      </c>
      <c r="D73" s="1">
        <v>2.778</v>
      </c>
      <c r="E73" s="16">
        <f>42*J78</f>
        <v>348.02727272727276</v>
      </c>
      <c r="F73" s="11"/>
      <c r="G73" s="14"/>
      <c r="H73" s="14"/>
      <c r="I73" s="12"/>
    </row>
    <row r="74" spans="1:9" ht="12.75">
      <c r="A74" s="4">
        <v>3</v>
      </c>
      <c r="B74" s="10" t="s">
        <v>54</v>
      </c>
      <c r="C74" s="1"/>
      <c r="D74" s="1"/>
      <c r="E74" s="16">
        <v>440</v>
      </c>
      <c r="F74" s="11"/>
      <c r="G74" s="14"/>
      <c r="H74" s="14"/>
      <c r="I74" s="12"/>
    </row>
    <row r="75" spans="1:9" ht="12.75">
      <c r="A75" s="4">
        <v>4</v>
      </c>
      <c r="B75" s="10" t="s">
        <v>55</v>
      </c>
      <c r="C75" s="1" t="s">
        <v>56</v>
      </c>
      <c r="D75" s="1">
        <v>1.5</v>
      </c>
      <c r="E75" s="16">
        <f>64*J78</f>
        <v>530.3272727272728</v>
      </c>
      <c r="F75" s="11"/>
      <c r="G75" s="14"/>
      <c r="H75" s="14"/>
      <c r="I75" s="12"/>
    </row>
    <row r="76" spans="1:9" ht="12.75">
      <c r="A76" s="4">
        <v>5</v>
      </c>
      <c r="B76" s="10" t="s">
        <v>57</v>
      </c>
      <c r="C76" s="1" t="s">
        <v>38</v>
      </c>
      <c r="D76" s="1">
        <v>2</v>
      </c>
      <c r="E76" s="16">
        <f>52*J78</f>
        <v>430.89090909090913</v>
      </c>
      <c r="F76" s="11"/>
      <c r="G76" s="14"/>
      <c r="H76" s="14"/>
      <c r="I76" s="12"/>
    </row>
    <row r="77" spans="1:9" ht="12.75">
      <c r="A77" s="4">
        <v>6</v>
      </c>
      <c r="B77" s="10" t="s">
        <v>58</v>
      </c>
      <c r="C77" s="1"/>
      <c r="D77" s="1"/>
      <c r="E77" s="16">
        <v>1500</v>
      </c>
      <c r="F77" s="11"/>
      <c r="G77" s="14"/>
      <c r="H77" s="14"/>
      <c r="I77" s="12"/>
    </row>
    <row r="78" spans="1:10" ht="12.75">
      <c r="A78" s="4"/>
      <c r="B78" s="3" t="s">
        <v>10</v>
      </c>
      <c r="C78" s="4"/>
      <c r="D78" s="4"/>
      <c r="E78" s="12">
        <f>SUM(E68:E77)</f>
        <v>7510.97635</v>
      </c>
      <c r="F78" s="14"/>
      <c r="G78" s="12">
        <v>5782.72</v>
      </c>
      <c r="H78" s="12">
        <v>5721.87</v>
      </c>
      <c r="I78" s="12">
        <v>25399.21</v>
      </c>
      <c r="J78">
        <f>1823/220</f>
        <v>8.286363636363637</v>
      </c>
    </row>
    <row r="79" spans="1:9" ht="12.75">
      <c r="A79" s="4"/>
      <c r="B79" s="3" t="s">
        <v>14</v>
      </c>
      <c r="C79" s="4"/>
      <c r="D79" s="4"/>
      <c r="E79" s="12">
        <f>E78+E66+E59</f>
        <v>15694.20515</v>
      </c>
      <c r="F79" s="12"/>
      <c r="G79" s="12">
        <f>G78+G66+G59</f>
        <v>17348.16</v>
      </c>
      <c r="H79" s="12">
        <f>H78+H66+H59</f>
        <v>16238.349999999999</v>
      </c>
      <c r="I79" s="12"/>
    </row>
    <row r="80" spans="1:9" ht="12.75">
      <c r="A80" s="4"/>
      <c r="B80" s="3" t="s">
        <v>15</v>
      </c>
      <c r="C80" s="4"/>
      <c r="D80" s="4"/>
      <c r="E80" s="12">
        <f>E79+E52</f>
        <v>53332.57345</v>
      </c>
      <c r="F80" s="12"/>
      <c r="G80" s="12">
        <f>G79+G52</f>
        <v>52044.51000000001</v>
      </c>
      <c r="H80" s="12">
        <f>H79+H52</f>
        <v>45714.520000000004</v>
      </c>
      <c r="I80" s="12"/>
    </row>
    <row r="81" spans="1:9" ht="12.75">
      <c r="A81" s="4"/>
      <c r="B81" s="3" t="s">
        <v>31</v>
      </c>
      <c r="C81" s="4"/>
      <c r="D81" s="4"/>
      <c r="E81" s="16"/>
      <c r="F81" s="14"/>
      <c r="G81" s="14"/>
      <c r="H81" s="14"/>
      <c r="I81" s="14"/>
    </row>
    <row r="82" spans="1:9" ht="12.75">
      <c r="A82" s="4"/>
      <c r="B82" s="1" t="s">
        <v>9</v>
      </c>
      <c r="C82" s="6">
        <v>548.2</v>
      </c>
      <c r="D82" s="1"/>
      <c r="E82" s="16">
        <f>C82*0.22</f>
        <v>120.60400000000001</v>
      </c>
      <c r="F82" s="14"/>
      <c r="G82" s="14"/>
      <c r="H82" s="14"/>
      <c r="I82" s="14"/>
    </row>
    <row r="83" spans="1:9" ht="12.75">
      <c r="A83" s="4"/>
      <c r="B83" s="10" t="s">
        <v>18</v>
      </c>
      <c r="C83" s="1"/>
      <c r="D83" s="1"/>
      <c r="E83" s="16">
        <f>C82*2</f>
        <v>1096.4</v>
      </c>
      <c r="F83" s="14"/>
      <c r="G83" s="12"/>
      <c r="H83" s="12"/>
      <c r="I83" s="12"/>
    </row>
    <row r="84" spans="1:9" ht="12.75">
      <c r="A84" s="4"/>
      <c r="B84" s="10" t="s">
        <v>19</v>
      </c>
      <c r="C84" s="1"/>
      <c r="D84" s="1"/>
      <c r="E84" s="16">
        <f>I88*0.035</f>
        <v>1627.9476500000003</v>
      </c>
      <c r="F84" s="14"/>
      <c r="G84" s="16"/>
      <c r="H84" s="12"/>
      <c r="I84" s="12"/>
    </row>
    <row r="85" spans="1:9" ht="12.75">
      <c r="A85" s="4"/>
      <c r="B85" s="10" t="s">
        <v>20</v>
      </c>
      <c r="C85" s="1"/>
      <c r="D85" s="1"/>
      <c r="E85" s="16">
        <f>E71</f>
        <v>1642</v>
      </c>
      <c r="F85" s="14"/>
      <c r="G85" s="16"/>
      <c r="H85" s="12"/>
      <c r="I85" s="12"/>
    </row>
    <row r="86" spans="1:9" ht="12.75">
      <c r="A86" s="4">
        <v>1</v>
      </c>
      <c r="B86" s="10" t="s">
        <v>49</v>
      </c>
      <c r="C86" s="1"/>
      <c r="D86" s="1"/>
      <c r="E86" s="16">
        <v>572</v>
      </c>
      <c r="F86" s="14"/>
      <c r="G86" s="16"/>
      <c r="H86" s="12"/>
      <c r="I86" s="12"/>
    </row>
    <row r="87" spans="1:9" ht="12.75">
      <c r="A87" s="4">
        <v>2</v>
      </c>
      <c r="B87" s="10" t="s">
        <v>59</v>
      </c>
      <c r="C87" s="1"/>
      <c r="D87" s="1"/>
      <c r="E87" s="16">
        <v>3134</v>
      </c>
      <c r="F87" s="14"/>
      <c r="G87" s="16"/>
      <c r="H87" s="12"/>
      <c r="I87" s="12"/>
    </row>
    <row r="88" spans="1:9" ht="12.75">
      <c r="A88" s="4"/>
      <c r="B88" s="3" t="s">
        <v>10</v>
      </c>
      <c r="C88" s="6"/>
      <c r="D88" s="6"/>
      <c r="E88" s="12">
        <f>SUM(E82:E87)</f>
        <v>8192.95165</v>
      </c>
      <c r="F88" s="14"/>
      <c r="G88" s="12">
        <v>5782.72</v>
      </c>
      <c r="H88" s="12">
        <v>4275.78</v>
      </c>
      <c r="I88" s="12">
        <v>46512.79</v>
      </c>
    </row>
    <row r="89" spans="1:9" ht="12.75">
      <c r="A89" s="4"/>
      <c r="B89" s="3" t="s">
        <v>32</v>
      </c>
      <c r="C89" s="6"/>
      <c r="D89" s="6"/>
      <c r="E89" s="12"/>
      <c r="F89" s="14"/>
      <c r="G89" s="16"/>
      <c r="H89" s="12"/>
      <c r="I89" s="12"/>
    </row>
    <row r="90" spans="1:9" ht="12.75">
      <c r="A90" s="4"/>
      <c r="B90" s="1" t="s">
        <v>9</v>
      </c>
      <c r="C90" s="6">
        <v>548.2</v>
      </c>
      <c r="D90" s="1"/>
      <c r="E90" s="16">
        <f>C90*0.22</f>
        <v>120.60400000000001</v>
      </c>
      <c r="F90" s="14"/>
      <c r="G90" s="12"/>
      <c r="H90" s="12"/>
      <c r="I90" s="12"/>
    </row>
    <row r="91" spans="1:9" ht="12.75">
      <c r="A91" s="4"/>
      <c r="B91" s="10" t="s">
        <v>18</v>
      </c>
      <c r="C91" s="1"/>
      <c r="D91" s="1"/>
      <c r="E91" s="16">
        <f>C90*2</f>
        <v>1096.4</v>
      </c>
      <c r="F91" s="14"/>
      <c r="G91" s="14"/>
      <c r="H91" s="14"/>
      <c r="I91" s="14"/>
    </row>
    <row r="92" spans="1:9" ht="12.75">
      <c r="A92" s="4"/>
      <c r="B92" s="10" t="s">
        <v>19</v>
      </c>
      <c r="C92" s="1"/>
      <c r="D92" s="1"/>
      <c r="E92" s="16">
        <f>I94*0.035</f>
        <v>1629.6304500000003</v>
      </c>
      <c r="F92" s="16"/>
      <c r="G92" s="14"/>
      <c r="H92" s="14"/>
      <c r="I92" s="14"/>
    </row>
    <row r="93" spans="1:9" ht="12.75">
      <c r="A93" s="4"/>
      <c r="B93" s="10" t="s">
        <v>20</v>
      </c>
      <c r="C93" s="1"/>
      <c r="D93" s="1"/>
      <c r="E93" s="16">
        <f>E85</f>
        <v>1642</v>
      </c>
      <c r="F93" s="16"/>
      <c r="G93" s="14"/>
      <c r="H93" s="14"/>
      <c r="I93" s="14"/>
    </row>
    <row r="94" spans="1:9" ht="12.75">
      <c r="A94" s="4"/>
      <c r="B94" s="3" t="s">
        <v>10</v>
      </c>
      <c r="C94" s="6"/>
      <c r="D94" s="6"/>
      <c r="E94" s="12">
        <f>SUM(E90:E93)</f>
        <v>4488.6344500000005</v>
      </c>
      <c r="F94" s="14"/>
      <c r="G94" s="12">
        <v>5782.72</v>
      </c>
      <c r="H94" s="12">
        <v>5397.37</v>
      </c>
      <c r="I94" s="12">
        <v>46560.87</v>
      </c>
    </row>
    <row r="95" spans="1:9" ht="12.75">
      <c r="A95" s="4"/>
      <c r="B95" s="3" t="s">
        <v>33</v>
      </c>
      <c r="C95" s="4"/>
      <c r="D95" s="4"/>
      <c r="E95" s="16"/>
      <c r="F95" s="14"/>
      <c r="G95" s="14"/>
      <c r="H95" s="14"/>
      <c r="I95" s="12"/>
    </row>
    <row r="96" spans="1:9" ht="12.75">
      <c r="A96" s="4"/>
      <c r="B96" s="1" t="s">
        <v>9</v>
      </c>
      <c r="C96" s="6">
        <v>548.2</v>
      </c>
      <c r="D96" s="1"/>
      <c r="E96" s="16">
        <f>C96*0.22</f>
        <v>120.60400000000001</v>
      </c>
      <c r="F96" s="14"/>
      <c r="G96" s="11"/>
      <c r="H96" s="11"/>
      <c r="I96" s="11"/>
    </row>
    <row r="97" spans="1:9" ht="12.75">
      <c r="A97" s="4"/>
      <c r="B97" s="10" t="s">
        <v>18</v>
      </c>
      <c r="C97" s="1"/>
      <c r="D97" s="1"/>
      <c r="E97" s="16">
        <f>C96*2</f>
        <v>1096.4</v>
      </c>
      <c r="F97" s="14"/>
      <c r="G97" s="12"/>
      <c r="H97" s="12"/>
      <c r="I97" s="12"/>
    </row>
    <row r="98" spans="1:9" ht="12.75">
      <c r="A98" s="4"/>
      <c r="B98" s="10" t="s">
        <v>19</v>
      </c>
      <c r="C98" s="1"/>
      <c r="D98" s="1"/>
      <c r="E98" s="16">
        <f>I102*0.035</f>
        <v>1635.6137</v>
      </c>
      <c r="F98" s="14"/>
      <c r="G98" s="12"/>
      <c r="H98" s="12"/>
      <c r="I98" s="12"/>
    </row>
    <row r="99" spans="1:9" ht="12.75">
      <c r="A99" s="4"/>
      <c r="B99" s="10" t="s">
        <v>20</v>
      </c>
      <c r="C99" s="1"/>
      <c r="D99" s="1"/>
      <c r="E99" s="16">
        <f>E85</f>
        <v>1642</v>
      </c>
      <c r="F99" s="14"/>
      <c r="G99" s="12"/>
      <c r="H99" s="12"/>
      <c r="I99" s="12"/>
    </row>
    <row r="100" spans="1:9" ht="12.75">
      <c r="A100" s="4">
        <v>1</v>
      </c>
      <c r="B100" s="10" t="s">
        <v>60</v>
      </c>
      <c r="C100" s="1"/>
      <c r="D100" s="1"/>
      <c r="E100" s="16">
        <v>600</v>
      </c>
      <c r="F100" s="14" t="s">
        <v>61</v>
      </c>
      <c r="G100" s="12"/>
      <c r="H100" s="12"/>
      <c r="I100" s="12"/>
    </row>
    <row r="101" spans="1:9" ht="12.75">
      <c r="A101" s="4">
        <v>2</v>
      </c>
      <c r="B101" s="10" t="s">
        <v>49</v>
      </c>
      <c r="C101" s="1"/>
      <c r="D101" s="1"/>
      <c r="E101" s="16">
        <v>352</v>
      </c>
      <c r="F101" s="14"/>
      <c r="G101" s="12"/>
      <c r="H101" s="12"/>
      <c r="I101" s="12"/>
    </row>
    <row r="102" spans="1:9" ht="12.75">
      <c r="A102" s="1"/>
      <c r="B102" s="3" t="s">
        <v>10</v>
      </c>
      <c r="C102" s="6"/>
      <c r="D102" s="6"/>
      <c r="E102" s="12">
        <f>SUM(E96:E101)</f>
        <v>5446.617700000001</v>
      </c>
      <c r="F102" s="11"/>
      <c r="G102" s="12">
        <v>5782.72</v>
      </c>
      <c r="H102" s="12">
        <v>5009.59</v>
      </c>
      <c r="I102" s="12">
        <v>46731.82</v>
      </c>
    </row>
    <row r="103" spans="1:9" ht="12.75">
      <c r="A103" s="1"/>
      <c r="B103" s="3" t="s">
        <v>16</v>
      </c>
      <c r="C103" s="4"/>
      <c r="D103" s="4"/>
      <c r="E103" s="12">
        <f>E102+E94+E88</f>
        <v>18128.203800000003</v>
      </c>
      <c r="F103" s="11"/>
      <c r="G103" s="12">
        <f>G102+G94+G88</f>
        <v>17348.16</v>
      </c>
      <c r="H103" s="12">
        <f>H102+H94+H88</f>
        <v>14682.739999999998</v>
      </c>
      <c r="I103" s="11"/>
    </row>
    <row r="104" spans="1:9" ht="12.75">
      <c r="A104" s="1"/>
      <c r="B104" s="3" t="s">
        <v>34</v>
      </c>
      <c r="C104" s="4"/>
      <c r="D104" s="4"/>
      <c r="E104" s="12">
        <f>E103+E80</f>
        <v>71460.77725000001</v>
      </c>
      <c r="F104" s="11"/>
      <c r="G104" s="12">
        <f>G103+G80</f>
        <v>69392.67000000001</v>
      </c>
      <c r="H104" s="12">
        <f>H103+H80</f>
        <v>60397.26</v>
      </c>
      <c r="I104" s="11"/>
    </row>
    <row r="105" spans="1:9" ht="12.75">
      <c r="A105" s="6"/>
      <c r="B105" s="3" t="s">
        <v>35</v>
      </c>
      <c r="C105" s="6"/>
      <c r="D105" s="6"/>
      <c r="E105" s="12"/>
      <c r="F105" s="12"/>
      <c r="G105" s="12">
        <f>E104-G104</f>
        <v>2068.107250000001</v>
      </c>
      <c r="H105" s="12">
        <f>E104-H104</f>
        <v>11063.517250000012</v>
      </c>
      <c r="I105" s="12"/>
    </row>
    <row r="106" spans="1:9" ht="12.75">
      <c r="A106" s="6"/>
      <c r="B106" s="3" t="s">
        <v>21</v>
      </c>
      <c r="C106" s="6"/>
      <c r="D106" s="6"/>
      <c r="E106" s="12"/>
      <c r="F106" s="12"/>
      <c r="G106" s="12">
        <f>G4-G105</f>
        <v>32646.89275</v>
      </c>
      <c r="H106" s="27">
        <f>G4-H105</f>
        <v>23651.48274999999</v>
      </c>
      <c r="I106" s="12"/>
    </row>
    <row r="107" spans="1:9" ht="12.75">
      <c r="A107" s="9"/>
      <c r="B107" s="8"/>
      <c r="C107" s="9"/>
      <c r="D107" s="9"/>
      <c r="E107" s="20"/>
      <c r="F107" s="18"/>
      <c r="G107" s="18"/>
      <c r="H107" s="18"/>
      <c r="I107" s="18"/>
    </row>
    <row r="108" spans="1:9" ht="12.75">
      <c r="A108" s="9"/>
      <c r="B108" s="8"/>
      <c r="C108" s="9"/>
      <c r="D108" s="9"/>
      <c r="E108" s="20"/>
      <c r="F108" s="18"/>
      <c r="G108" s="18"/>
      <c r="H108" s="18"/>
      <c r="I108" s="18"/>
    </row>
    <row r="109" spans="1:9" ht="12.75">
      <c r="A109" s="9"/>
      <c r="B109" s="8"/>
      <c r="C109" s="9"/>
      <c r="D109" s="9"/>
      <c r="E109" s="20"/>
      <c r="F109" s="18"/>
      <c r="G109" s="18"/>
      <c r="H109" s="18"/>
      <c r="I109" s="18"/>
    </row>
    <row r="110" spans="1:9" ht="12.75">
      <c r="A110" s="9"/>
      <c r="B110" s="8"/>
      <c r="C110" s="9"/>
      <c r="D110" s="9"/>
      <c r="E110" s="20"/>
      <c r="F110" s="18"/>
      <c r="G110" s="18"/>
      <c r="H110" s="18"/>
      <c r="I110" s="18"/>
    </row>
    <row r="111" spans="1:9" ht="12.75">
      <c r="A111" s="9"/>
      <c r="B111" s="8"/>
      <c r="C111" s="9"/>
      <c r="D111" s="9"/>
      <c r="E111" s="20"/>
      <c r="F111" s="18"/>
      <c r="G111" s="18"/>
      <c r="H111" s="18"/>
      <c r="I111" s="18"/>
    </row>
    <row r="112" spans="1:9" ht="12.75">
      <c r="A112" s="9"/>
      <c r="B112" s="8"/>
      <c r="C112" s="9"/>
      <c r="D112" s="9"/>
      <c r="E112" s="20"/>
      <c r="F112" s="18"/>
      <c r="G112" s="18"/>
      <c r="H112" s="18"/>
      <c r="I112" s="18"/>
    </row>
    <row r="113" spans="1:9" ht="12.75">
      <c r="A113" s="9"/>
      <c r="B113" s="8"/>
      <c r="C113" s="9"/>
      <c r="D113" s="9"/>
      <c r="E113" s="20"/>
      <c r="F113" s="18"/>
      <c r="G113" s="18"/>
      <c r="H113" s="18"/>
      <c r="I113" s="18"/>
    </row>
    <row r="114" spans="1:9" ht="12.75">
      <c r="A114" s="9"/>
      <c r="B114" s="9"/>
      <c r="C114" s="9"/>
      <c r="D114" s="9"/>
      <c r="E114" s="20"/>
      <c r="F114" s="18"/>
      <c r="G114" s="18"/>
      <c r="H114" s="18"/>
      <c r="I114" s="18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2008-05-12T04:03:25Z</dcterms:created>
  <dcterms:modified xsi:type="dcterms:W3CDTF">2014-02-28T08:58:17Z</dcterms:modified>
  <cp:category/>
  <cp:version/>
  <cp:contentType/>
  <cp:contentStatus/>
</cp:coreProperties>
</file>